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検査指導課\検査指導課共通\4【指導】\週休2日制について\1.土木工事\要領(案)\最終公告資料\"/>
    </mc:Choice>
  </mc:AlternateContent>
  <xr:revisionPtr revIDLastSave="0" documentId="13_ncr:1_{5040FC85-1E2C-4B00-89A6-91DFD52F4649}" xr6:coauthVersionLast="47" xr6:coauthVersionMax="47" xr10:uidLastSave="{00000000-0000-0000-0000-000000000000}"/>
  <bookViews>
    <workbookView xWindow="3855" yWindow="3855" windowWidth="21615" windowHeight="11295" xr2:uid="{54683B4F-7005-463C-A1BF-D6E0858652BF}"/>
  </bookViews>
  <sheets>
    <sheet name="工事月報（○月分）" sheetId="1" r:id="rId1"/>
    <sheet name="リスト" sheetId="2" state="hidden" r:id="rId2"/>
    <sheet name="集計表" sheetId="4" r:id="rId3"/>
  </sheets>
  <definedNames>
    <definedName name="_xlnm.Print_Area" localSheetId="0">'工事月報（○月分）'!$A$1:$AS$30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C2" i="2"/>
  <c r="BB5" i="1"/>
  <c r="E4" i="4"/>
  <c r="E7" i="4" s="1"/>
  <c r="E3" i="4"/>
  <c r="C1" i="2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N44" i="1"/>
  <c r="AQ10" i="1"/>
  <c r="AQ47" i="1" s="1"/>
  <c r="AP10" i="1"/>
  <c r="AP47" i="1" s="1"/>
  <c r="AM43" i="1"/>
  <c r="O42" i="1" l="1"/>
  <c r="P42" i="1"/>
  <c r="Q42" i="1"/>
  <c r="R42" i="1"/>
  <c r="S42" i="1"/>
  <c r="T42" i="1"/>
  <c r="U42" i="1"/>
  <c r="V42" i="1"/>
  <c r="W42" i="1"/>
  <c r="W41" i="1" s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M41" i="1" s="1"/>
  <c r="AN42" i="1"/>
  <c r="AO42" i="1"/>
  <c r="AP42" i="1"/>
  <c r="AQ42" i="1"/>
  <c r="N42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N43" i="1"/>
  <c r="AO43" i="1"/>
  <c r="AP43" i="1"/>
  <c r="AQ43" i="1"/>
  <c r="N43" i="1"/>
  <c r="AE41" i="1" l="1"/>
  <c r="O41" i="1"/>
  <c r="AN41" i="1"/>
  <c r="AF41" i="1"/>
  <c r="X41" i="1"/>
  <c r="P41" i="1"/>
  <c r="N41" i="1"/>
  <c r="AJ41" i="1"/>
  <c r="AB41" i="1"/>
  <c r="T41" i="1"/>
  <c r="AL41" i="1"/>
  <c r="AD41" i="1"/>
  <c r="V41" i="1"/>
  <c r="AK41" i="1"/>
  <c r="AC41" i="1"/>
  <c r="U41" i="1"/>
  <c r="AQ41" i="1"/>
  <c r="AI41" i="1"/>
  <c r="AA41" i="1"/>
  <c r="S41" i="1"/>
  <c r="AP41" i="1"/>
  <c r="AH41" i="1"/>
  <c r="Z41" i="1"/>
  <c r="R41" i="1"/>
  <c r="AO41" i="1"/>
  <c r="AG41" i="1"/>
  <c r="Y41" i="1"/>
  <c r="Q41" i="1"/>
  <c r="AR10" i="1"/>
  <c r="AR47" i="1" s="1"/>
  <c r="O3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N48" i="1"/>
  <c r="AR43" i="1" l="1"/>
  <c r="AR42" i="1"/>
  <c r="AR46" i="1"/>
  <c r="N46" i="1"/>
  <c r="N11" i="1" s="1"/>
  <c r="N40" i="1" s="1"/>
  <c r="O46" i="1"/>
  <c r="O11" i="1" s="1"/>
  <c r="O40" i="1" s="1"/>
  <c r="P46" i="1"/>
  <c r="P11" i="1" s="1"/>
  <c r="P40" i="1" s="1"/>
  <c r="Q46" i="1"/>
  <c r="Q11" i="1" s="1"/>
  <c r="Q40" i="1" s="1"/>
  <c r="R46" i="1"/>
  <c r="R11" i="1" s="1"/>
  <c r="R40" i="1" s="1"/>
  <c r="S46" i="1"/>
  <c r="S11" i="1" s="1"/>
  <c r="S40" i="1" s="1"/>
  <c r="T46" i="1"/>
  <c r="T11" i="1" s="1"/>
  <c r="T40" i="1" s="1"/>
  <c r="U46" i="1"/>
  <c r="U11" i="1" s="1"/>
  <c r="U40" i="1" s="1"/>
  <c r="V46" i="1"/>
  <c r="V11" i="1" s="1"/>
  <c r="V40" i="1" s="1"/>
  <c r="W46" i="1"/>
  <c r="W11" i="1" s="1"/>
  <c r="W40" i="1" s="1"/>
  <c r="X46" i="1"/>
  <c r="X11" i="1" s="1"/>
  <c r="X40" i="1" s="1"/>
  <c r="Y46" i="1"/>
  <c r="Y11" i="1" s="1"/>
  <c r="Y40" i="1" s="1"/>
  <c r="Z46" i="1"/>
  <c r="Z11" i="1" s="1"/>
  <c r="Z40" i="1" s="1"/>
  <c r="AA46" i="1"/>
  <c r="AA11" i="1" s="1"/>
  <c r="AA40" i="1" s="1"/>
  <c r="AB46" i="1"/>
  <c r="AB11" i="1" s="1"/>
  <c r="AB40" i="1" s="1"/>
  <c r="AC46" i="1"/>
  <c r="AC11" i="1" s="1"/>
  <c r="AD46" i="1"/>
  <c r="AD11" i="1" s="1"/>
  <c r="AD40" i="1" s="1"/>
  <c r="AE46" i="1"/>
  <c r="AE11" i="1" s="1"/>
  <c r="AE40" i="1" s="1"/>
  <c r="AF46" i="1"/>
  <c r="AF11" i="1" s="1"/>
  <c r="AF40" i="1" s="1"/>
  <c r="AG46" i="1"/>
  <c r="AG11" i="1" s="1"/>
  <c r="AG40" i="1" s="1"/>
  <c r="AH46" i="1"/>
  <c r="AH11" i="1" s="1"/>
  <c r="AH40" i="1" s="1"/>
  <c r="AI46" i="1"/>
  <c r="AI11" i="1" s="1"/>
  <c r="AI40" i="1" s="1"/>
  <c r="AJ46" i="1"/>
  <c r="AJ11" i="1" s="1"/>
  <c r="AJ40" i="1" s="1"/>
  <c r="AK46" i="1"/>
  <c r="AK11" i="1" s="1"/>
  <c r="AK40" i="1" s="1"/>
  <c r="AL46" i="1"/>
  <c r="AL11" i="1" s="1"/>
  <c r="AL40" i="1" s="1"/>
  <c r="AM46" i="1"/>
  <c r="AM11" i="1" s="1"/>
  <c r="AM40" i="1" s="1"/>
  <c r="AN46" i="1"/>
  <c r="AN11" i="1" s="1"/>
  <c r="AN40" i="1" s="1"/>
  <c r="AO46" i="1"/>
  <c r="AO11" i="1" s="1"/>
  <c r="AO40" i="1" s="1"/>
  <c r="AR41" i="1" l="1"/>
  <c r="AI9" i="1"/>
  <c r="AC48" i="1"/>
  <c r="AC40" i="1"/>
  <c r="AP46" i="1"/>
  <c r="AP11" i="1" s="1"/>
  <c r="AQ46" i="1"/>
  <c r="AQ11" i="1" s="1"/>
  <c r="AQ40" i="1" s="1"/>
  <c r="AR11" i="1"/>
  <c r="AR40" i="1" l="1"/>
  <c r="AP40" i="1"/>
  <c r="O2" i="1" s="1"/>
  <c r="O4" i="1" s="1"/>
  <c r="E5" i="4" l="1"/>
</calcChain>
</file>

<file path=xl/sharedStrings.xml><?xml version="1.0" encoding="utf-8"?>
<sst xmlns="http://schemas.openxmlformats.org/spreadsheetml/2006/main" count="59" uniqueCount="46">
  <si>
    <t>工程</t>
    <rPh sb="0" eb="2">
      <t>コウテイ</t>
    </rPh>
    <phoneticPr fontId="2"/>
  </si>
  <si>
    <t>曜日</t>
    <rPh sb="0" eb="2">
      <t>ヨウビ</t>
    </rPh>
    <phoneticPr fontId="2"/>
  </si>
  <si>
    <t>年月</t>
    <rPh sb="0" eb="2">
      <t>ネンゲツ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</si>
  <si>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</si>
  <si>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</si>
  <si>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（</t>
    <phoneticPr fontId="2"/>
  </si>
  <si>
    <t>）</t>
    <phoneticPr fontId="2"/>
  </si>
  <si>
    <t>分</t>
    <rPh sb="0" eb="1">
      <t>ブン</t>
    </rPh>
    <phoneticPr fontId="2"/>
  </si>
  <si>
    <t>日</t>
    <rPh sb="0" eb="1">
      <t>ニチ</t>
    </rPh>
    <phoneticPr fontId="2"/>
  </si>
  <si>
    <t>土日の合計</t>
    <rPh sb="0" eb="2">
      <t>ドニチ</t>
    </rPh>
    <rPh sb="3" eb="5">
      <t>ゴウケイ</t>
    </rPh>
    <phoneticPr fontId="2"/>
  </si>
  <si>
    <t>現場閉所状況</t>
    <rPh sb="0" eb="2">
      <t>ゲンバ</t>
    </rPh>
    <rPh sb="2" eb="4">
      <t>ヘイショ</t>
    </rPh>
    <rPh sb="4" eb="6">
      <t>ジョウキョウ</t>
    </rPh>
    <phoneticPr fontId="2"/>
  </si>
  <si>
    <t>現場閉所日</t>
    <rPh sb="0" eb="2">
      <t>ゲンバ</t>
    </rPh>
    <rPh sb="2" eb="4">
      <t>ヘイショ</t>
    </rPh>
    <rPh sb="4" eb="5">
      <t>ビ</t>
    </rPh>
    <phoneticPr fontId="2"/>
  </si>
  <si>
    <t>現場パトロール</t>
    <rPh sb="0" eb="2">
      <t>ゲンバ</t>
    </rPh>
    <phoneticPr fontId="2"/>
  </si>
  <si>
    <t>現場見学会</t>
    <rPh sb="0" eb="2">
      <t>ゲンバ</t>
    </rPh>
    <rPh sb="2" eb="5">
      <t>ケンガクカイ</t>
    </rPh>
    <phoneticPr fontId="2"/>
  </si>
  <si>
    <t>日作業状況</t>
    <rPh sb="0" eb="1">
      <t>ニチ</t>
    </rPh>
    <rPh sb="1" eb="3">
      <t>サギョウ</t>
    </rPh>
    <rPh sb="3" eb="5">
      <t>ジョウキョウ</t>
    </rPh>
    <phoneticPr fontId="2"/>
  </si>
  <si>
    <t>工事名　○○工事</t>
    <rPh sb="0" eb="2">
      <t>コウジ</t>
    </rPh>
    <rPh sb="2" eb="3">
      <t>メイ</t>
    </rPh>
    <rPh sb="6" eb="8">
      <t>コウジ</t>
    </rPh>
    <phoneticPr fontId="2"/>
  </si>
  <si>
    <t>現場代理人　氏名</t>
    <rPh sb="0" eb="2">
      <t>ゲンバ</t>
    </rPh>
    <rPh sb="2" eb="5">
      <t>ダイリニン</t>
    </rPh>
    <rPh sb="6" eb="8">
      <t>シメイ</t>
    </rPh>
    <phoneticPr fontId="2"/>
  </si>
  <si>
    <t>月</t>
    <rPh sb="0" eb="1">
      <t>ゲツ</t>
    </rPh>
    <phoneticPr fontId="2"/>
  </si>
  <si>
    <t>工種</t>
    <rPh sb="0" eb="2">
      <t>コウシュ</t>
    </rPh>
    <phoneticPr fontId="2"/>
  </si>
  <si>
    <t>種別</t>
    <rPh sb="0" eb="2">
      <t>シュベツ</t>
    </rPh>
    <phoneticPr fontId="2"/>
  </si>
  <si>
    <t>長岡京市長　様</t>
    <rPh sb="0" eb="4">
      <t>ナガオカキョウシ</t>
    </rPh>
    <rPh sb="4" eb="5">
      <t>チョウ</t>
    </rPh>
    <rPh sb="6" eb="7">
      <t>サマ</t>
    </rPh>
    <phoneticPr fontId="2"/>
  </si>
  <si>
    <t>現場終了日</t>
    <rPh sb="0" eb="2">
      <t>ゲンバ</t>
    </rPh>
    <rPh sb="2" eb="4">
      <t>シュウリョウ</t>
    </rPh>
    <rPh sb="4" eb="5">
      <t>ビ</t>
    </rPh>
    <phoneticPr fontId="2"/>
  </si>
  <si>
    <t>現場着手日</t>
    <rPh sb="0" eb="2">
      <t>ゲンバ</t>
    </rPh>
    <rPh sb="2" eb="4">
      <t>チャクシュ</t>
    </rPh>
    <rPh sb="4" eb="5">
      <t>ビ</t>
    </rPh>
    <phoneticPr fontId="2"/>
  </si>
  <si>
    <t>週休2日対象日数：</t>
    <rPh sb="0" eb="2">
      <t>シュウキュウ</t>
    </rPh>
    <rPh sb="3" eb="4">
      <t>ニチ</t>
    </rPh>
    <rPh sb="4" eb="6">
      <t>タイショウ</t>
    </rPh>
    <rPh sb="6" eb="7">
      <t>ビ</t>
    </rPh>
    <rPh sb="7" eb="8">
      <t>スウ</t>
    </rPh>
    <phoneticPr fontId="2"/>
  </si>
  <si>
    <t>記　　事</t>
    <rPh sb="0" eb="1">
      <t>キ</t>
    </rPh>
    <rPh sb="3" eb="4">
      <t>コト</t>
    </rPh>
    <phoneticPr fontId="2"/>
  </si>
  <si>
    <t>気象情報</t>
    <rPh sb="0" eb="2">
      <t>キショウ</t>
    </rPh>
    <rPh sb="2" eb="4">
      <t>ジョウホウ</t>
    </rPh>
    <phoneticPr fontId="2"/>
  </si>
  <si>
    <t>気温</t>
    <rPh sb="0" eb="2">
      <t>キオン</t>
    </rPh>
    <phoneticPr fontId="2"/>
  </si>
  <si>
    <t>天候</t>
    <rPh sb="0" eb="2">
      <t>テンコウ</t>
    </rPh>
    <phoneticPr fontId="2"/>
  </si>
  <si>
    <t>交通整理員</t>
    <rPh sb="0" eb="2">
      <t>コウツウ</t>
    </rPh>
    <rPh sb="2" eb="4">
      <t>セイリ</t>
    </rPh>
    <rPh sb="4" eb="5">
      <t>イン</t>
    </rPh>
    <phoneticPr fontId="2"/>
  </si>
  <si>
    <t>夜（人）</t>
    <rPh sb="0" eb="1">
      <t>ヨル</t>
    </rPh>
    <rPh sb="2" eb="3">
      <t>ニン</t>
    </rPh>
    <phoneticPr fontId="2"/>
  </si>
  <si>
    <t>昼（人）</t>
    <rPh sb="0" eb="1">
      <t>ヒル</t>
    </rPh>
    <rPh sb="2" eb="3">
      <t>ニン</t>
    </rPh>
    <phoneticPr fontId="2"/>
  </si>
  <si>
    <t>週休2日対象日数</t>
    <rPh sb="0" eb="2">
      <t>シュウキュウ</t>
    </rPh>
    <rPh sb="3" eb="4">
      <t>ニチ</t>
    </rPh>
    <rPh sb="4" eb="6">
      <t>タイショウ</t>
    </rPh>
    <rPh sb="6" eb="8">
      <t>ニッスウ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</si>
  <si>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</si>
  <si>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通期単位週休2日</t>
    <rPh sb="0" eb="2">
      <t>ツウキ</t>
    </rPh>
    <rPh sb="2" eb="4">
      <t>タンイ</t>
    </rPh>
    <rPh sb="4" eb="6">
      <t>シュウキュウ</t>
    </rPh>
    <rPh sb="7" eb="8">
      <t>ニチ</t>
    </rPh>
    <phoneticPr fontId="2"/>
  </si>
  <si>
    <t>月単位週休2日</t>
    <rPh sb="0" eb="3">
      <t>ツキタンイ</t>
    </rPh>
    <rPh sb="3" eb="5">
      <t>シュウキュウ</t>
    </rPh>
    <rPh sb="6" eb="7">
      <t>ニチ</t>
    </rPh>
    <phoneticPr fontId="2"/>
  </si>
  <si>
    <t>対象外日</t>
    <rPh sb="0" eb="3">
      <t>タイショウガイ</t>
    </rPh>
    <rPh sb="3" eb="4">
      <t>ビ</t>
    </rPh>
    <phoneticPr fontId="2"/>
  </si>
  <si>
    <t>月単位の週休2日達成状況</t>
    <rPh sb="0" eb="3">
      <t>ツキタンイ</t>
    </rPh>
    <rPh sb="4" eb="6">
      <t>シュウキュウ</t>
    </rPh>
    <rPh sb="7" eb="8">
      <t>ニチ</t>
    </rPh>
    <rPh sb="8" eb="10">
      <t>タッセイ</t>
    </rPh>
    <rPh sb="10" eb="12">
      <t>ジョウキョウ</t>
    </rPh>
    <phoneticPr fontId="2"/>
  </si>
  <si>
    <t>現場終了（予定）日</t>
    <rPh sb="0" eb="2">
      <t>ゲンバ</t>
    </rPh>
    <rPh sb="2" eb="4">
      <t>シュウリョウ</t>
    </rPh>
    <rPh sb="5" eb="7">
      <t>ヨテイ</t>
    </rPh>
    <rPh sb="8" eb="9">
      <t>ビ</t>
    </rPh>
    <phoneticPr fontId="2"/>
  </si>
  <si>
    <t>達成</t>
    <rPh sb="0" eb="2">
      <t>タッセイ</t>
    </rPh>
    <phoneticPr fontId="2"/>
  </si>
  <si>
    <t>未達</t>
    <rPh sb="0" eb="2">
      <t>ミタツ</t>
    </rPh>
    <phoneticPr fontId="2"/>
  </si>
  <si>
    <t>週休2日等工事月報</t>
    <rPh sb="0" eb="2">
      <t>シュウキュウ</t>
    </rPh>
    <rPh sb="3" eb="4">
      <t>ニチ</t>
    </rPh>
    <rPh sb="4" eb="5">
      <t>トウ</t>
    </rPh>
    <rPh sb="5" eb="7">
      <t>コウジ</t>
    </rPh>
    <rPh sb="7" eb="9">
      <t>ゲッポウ</t>
    </rPh>
    <phoneticPr fontId="2"/>
  </si>
  <si>
    <t>参考様式2</t>
    <rPh sb="0" eb="2">
      <t>サンコウ</t>
    </rPh>
    <rPh sb="2" eb="4">
      <t>ヨウシキ</t>
    </rPh>
    <phoneticPr fontId="2"/>
  </si>
  <si>
    <r>
      <t>※長岡京市週休２日等試行要領第４項（6）ア～オに該当する場合は</t>
    </r>
    <r>
      <rPr>
        <b/>
        <sz val="11"/>
        <color rgb="FFFF0000"/>
        <rFont val="游ゴシック"/>
        <family val="3"/>
        <charset val="128"/>
        <scheme val="minor"/>
      </rPr>
      <t>対象外日</t>
    </r>
    <r>
      <rPr>
        <sz val="11"/>
        <color theme="1"/>
        <rFont val="游ゴシック"/>
        <family val="3"/>
        <charset val="128"/>
        <scheme val="minor"/>
      </rPr>
      <t>となります。</t>
    </r>
    <rPh sb="1" eb="5">
      <t>ナガオカキョウシ</t>
    </rPh>
    <rPh sb="5" eb="7">
      <t>シュウキュウ</t>
    </rPh>
    <rPh sb="8" eb="9">
      <t>ニチ</t>
    </rPh>
    <rPh sb="9" eb="10">
      <t>トウ</t>
    </rPh>
    <rPh sb="10" eb="12">
      <t>シコウ</t>
    </rPh>
    <rPh sb="12" eb="14">
      <t>ヨウリョウ</t>
    </rPh>
    <rPh sb="14" eb="15">
      <t>ダイ</t>
    </rPh>
    <rPh sb="16" eb="17">
      <t>コウ</t>
    </rPh>
    <rPh sb="24" eb="26">
      <t>ガイトウ</t>
    </rPh>
    <rPh sb="28" eb="30">
      <t>バアイ</t>
    </rPh>
    <rPh sb="31" eb="33">
      <t>タイショウ</t>
    </rPh>
    <rPh sb="33" eb="34">
      <t>ガイ</t>
    </rPh>
    <rPh sb="34" eb="35">
      <t>ビ</t>
    </rPh>
    <phoneticPr fontId="2"/>
  </si>
  <si>
    <t>※記事に、現場着手日、現場終了予定日、現場閉所日、対象外日を記入すること</t>
    <rPh sb="1" eb="3">
      <t>キジ</t>
    </rPh>
    <rPh sb="5" eb="7">
      <t>ゲンバ</t>
    </rPh>
    <rPh sb="7" eb="9">
      <t>チャクシュ</t>
    </rPh>
    <rPh sb="9" eb="10">
      <t>ビ</t>
    </rPh>
    <rPh sb="11" eb="13">
      <t>ゲンバ</t>
    </rPh>
    <rPh sb="13" eb="15">
      <t>シュウリョウ</t>
    </rPh>
    <rPh sb="15" eb="17">
      <t>ヨテイ</t>
    </rPh>
    <rPh sb="17" eb="18">
      <t>ビ</t>
    </rPh>
    <rPh sb="19" eb="21">
      <t>ゲンバ</t>
    </rPh>
    <rPh sb="21" eb="23">
      <t>ヘイショ</t>
    </rPh>
    <rPh sb="23" eb="24">
      <t>ビ</t>
    </rPh>
    <rPh sb="25" eb="28">
      <t>タイショウガイ</t>
    </rPh>
    <rPh sb="28" eb="29">
      <t>ビ</t>
    </rPh>
    <rPh sb="30" eb="32">
      <t>キニュウ</t>
    </rPh>
    <phoneticPr fontId="2"/>
  </si>
  <si>
    <t>受注者名</t>
    <rPh sb="0" eb="3">
      <t>ジュチュウシャ</t>
    </rPh>
    <rPh sb="3" eb="4">
      <t>メイ</t>
    </rPh>
    <phoneticPr fontId="2"/>
  </si>
  <si>
    <t>集計表</t>
    <rPh sb="0" eb="3">
      <t>シュウケイヒョウ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</si>
</sst>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" fontId="1" fillId="0" borderId="0" xfId="0" applyNumberFormat="1" applyFont="1">
      <alignment vertical="center"/>
    </xf>
    <xf numFmtId="0" fontId="0" fillId="2" borderId="0" xfId="0" applyFill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4" fillId="3" borderId="8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1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12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4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17" fontId="6" fillId="3" borderId="0" xfId="0" applyNumberFormat="1" applyFont="1" applyFill="1" applyAlignment="1">
      <alignment horizontal="center" vertical="center"/>
    </xf>
    <xf numFmtId="176" fontId="6" fillId="3" borderId="0" xfId="0" applyNumberFormat="1" applyFont="1" applyFill="1" applyAlignment="1">
      <alignment horizontal="center" vertical="center"/>
    </xf>
    <xf numFmtId="176" fontId="6" fillId="3" borderId="0" xfId="0" applyNumberFormat="1" applyFont="1" applyFill="1">
      <alignment vertical="center"/>
    </xf>
    <xf numFmtId="17" fontId="6" fillId="3" borderId="0" xfId="0" applyNumberFormat="1" applyFont="1" applyFill="1">
      <alignment vertical="center"/>
    </xf>
    <xf numFmtId="0" fontId="3" fillId="3" borderId="0" xfId="0" applyFont="1" applyFill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20" xfId="0" applyFill="1" applyBorder="1">
      <alignment vertical="center"/>
    </xf>
    <xf numFmtId="0" fontId="0" fillId="3" borderId="33" xfId="0" applyFill="1" applyBorder="1">
      <alignment vertical="center"/>
    </xf>
    <xf numFmtId="0" fontId="0" fillId="3" borderId="34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22" xfId="0" applyFill="1" applyBorder="1">
      <alignment vertical="center"/>
    </xf>
    <xf numFmtId="0" fontId="0" fillId="3" borderId="23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25" xfId="0" applyFill="1" applyBorder="1">
      <alignment vertical="center"/>
    </xf>
    <xf numFmtId="0" fontId="0" fillId="3" borderId="26" xfId="0" applyFill="1" applyBorder="1">
      <alignment vertical="center"/>
    </xf>
    <xf numFmtId="0" fontId="8" fillId="3" borderId="0" xfId="0" applyFont="1" applyFill="1">
      <alignment vertical="center"/>
    </xf>
    <xf numFmtId="0" fontId="10" fillId="0" borderId="22" xfId="0" applyFont="1" applyBorder="1">
      <alignment vertical="center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8" xfId="0" applyFont="1" applyFill="1" applyBorder="1" applyAlignment="1">
      <alignment horizontal="center" vertical="center" textRotation="255"/>
    </xf>
    <xf numFmtId="0" fontId="3" fillId="3" borderId="21" xfId="0" applyFont="1" applyFill="1" applyBorder="1" applyAlignment="1">
      <alignment horizontal="center" vertical="center" textRotation="255"/>
    </xf>
    <xf numFmtId="0" fontId="3" fillId="3" borderId="27" xfId="0" applyFont="1" applyFill="1" applyBorder="1" applyAlignment="1">
      <alignment horizontal="center" vertical="center" textRotation="255"/>
    </xf>
    <xf numFmtId="0" fontId="3" fillId="3" borderId="19" xfId="0" applyFont="1" applyFill="1" applyBorder="1" applyAlignment="1">
      <alignment horizontal="center" vertical="center" textRotation="255"/>
    </xf>
    <xf numFmtId="0" fontId="3" fillId="3" borderId="22" xfId="0" applyFont="1" applyFill="1" applyBorder="1" applyAlignment="1">
      <alignment horizontal="center" vertical="center" textRotation="255"/>
    </xf>
    <xf numFmtId="0" fontId="3" fillId="3" borderId="28" xfId="0" applyFont="1" applyFill="1" applyBorder="1" applyAlignment="1">
      <alignment horizontal="center" vertical="center" textRotation="255"/>
    </xf>
    <xf numFmtId="0" fontId="3" fillId="3" borderId="20" xfId="0" applyFont="1" applyFill="1" applyBorder="1" applyAlignment="1">
      <alignment horizontal="center" vertical="center" textRotation="255"/>
    </xf>
    <xf numFmtId="0" fontId="3" fillId="3" borderId="23" xfId="0" applyFont="1" applyFill="1" applyBorder="1" applyAlignment="1">
      <alignment horizontal="center" vertical="center" textRotation="255"/>
    </xf>
    <xf numFmtId="0" fontId="3" fillId="3" borderId="29" xfId="0" applyFont="1" applyFill="1" applyBorder="1" applyAlignment="1">
      <alignment horizontal="center" vertical="center" textRotation="255"/>
    </xf>
    <xf numFmtId="0" fontId="4" fillId="3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76" fontId="6" fillId="3" borderId="12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819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81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1CD6B-56A2-47E7-9648-52400CC3100F}">
  <dimension ref="A1:BB86"/>
  <sheetViews>
    <sheetView tabSelected="1" view="pageBreakPreview" zoomScale="85" zoomScaleNormal="100" zoomScaleSheetLayoutView="85" zoomScalePageLayoutView="70" workbookViewId="0">
      <selection activeCell="E17" sqref="E17:I17"/>
    </sheetView>
  </sheetViews>
  <sheetFormatPr defaultColWidth="8.375" defaultRowHeight="18.75" x14ac:dyDescent="0.4"/>
  <cols>
    <col min="1" max="45" width="3.125" customWidth="1"/>
    <col min="46" max="49" width="3.25" customWidth="1"/>
    <col min="50" max="84" width="4.625" customWidth="1"/>
    <col min="85" max="129" width="2.25" customWidth="1"/>
  </cols>
  <sheetData>
    <row r="1" spans="1:54" ht="19.899999999999999" customHeight="1" x14ac:dyDescent="0.4">
      <c r="A1" s="4" t="s">
        <v>41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1:54" ht="19.899999999999999" customHeight="1" x14ac:dyDescent="0.4">
      <c r="A2" s="5"/>
      <c r="B2" s="4"/>
      <c r="C2" s="4"/>
      <c r="D2" s="4"/>
      <c r="E2" s="4"/>
      <c r="F2" s="6"/>
      <c r="G2" s="7" t="s">
        <v>9</v>
      </c>
      <c r="H2" s="7"/>
      <c r="I2" s="7"/>
      <c r="J2" s="7"/>
      <c r="K2" s="7"/>
      <c r="L2" s="7"/>
      <c r="M2" s="7"/>
      <c r="N2" s="7"/>
      <c r="O2" s="8">
        <f>COUNTIF(N40:AR40,"C")</f>
        <v>7</v>
      </c>
      <c r="P2" s="7" t="s">
        <v>8</v>
      </c>
      <c r="Q2" s="9"/>
      <c r="R2" s="51" t="s">
        <v>40</v>
      </c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4"/>
      <c r="AF2" s="4"/>
      <c r="AG2" s="4"/>
      <c r="AH2" s="4"/>
      <c r="AI2" s="4"/>
      <c r="AJ2" s="4"/>
      <c r="AK2" s="4"/>
      <c r="AL2" s="4"/>
      <c r="AM2" s="4"/>
      <c r="AN2" s="10" t="s">
        <v>4</v>
      </c>
      <c r="AO2" s="10"/>
      <c r="AP2" s="10" t="s">
        <v>17</v>
      </c>
      <c r="AQ2" s="10"/>
      <c r="AR2" s="10" t="s">
        <v>8</v>
      </c>
      <c r="AS2" s="4"/>
    </row>
    <row r="3" spans="1:54" ht="19.899999999999999" customHeight="1" x14ac:dyDescent="0.4">
      <c r="A3" s="5"/>
      <c r="B3" s="4"/>
      <c r="C3" s="4"/>
      <c r="D3" s="4"/>
      <c r="E3" s="4"/>
      <c r="F3" s="11"/>
      <c r="G3" s="4" t="s">
        <v>10</v>
      </c>
      <c r="H3" s="4"/>
      <c r="I3" s="4"/>
      <c r="J3" s="4"/>
      <c r="K3" s="4"/>
      <c r="L3" s="4"/>
      <c r="M3" s="4"/>
      <c r="N3" s="4"/>
      <c r="O3" s="10">
        <f>COUNTIF(N25:AR28,"現場閉所日")</f>
        <v>0</v>
      </c>
      <c r="P3" s="4" t="s">
        <v>8</v>
      </c>
      <c r="Q3" s="12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54" ht="19.899999999999999" customHeight="1" x14ac:dyDescent="0.4">
      <c r="A4" s="5"/>
      <c r="B4" s="4"/>
      <c r="C4" s="4"/>
      <c r="D4" s="4"/>
      <c r="E4" s="4"/>
      <c r="F4" s="13"/>
      <c r="G4" s="14" t="s">
        <v>36</v>
      </c>
      <c r="H4" s="14"/>
      <c r="I4" s="14"/>
      <c r="J4" s="14"/>
      <c r="K4" s="14"/>
      <c r="L4" s="14"/>
      <c r="M4" s="14"/>
      <c r="N4" s="14"/>
      <c r="O4" s="74" t="str">
        <f>IF(O3&gt;=O2,"達成","未達")</f>
        <v>未達</v>
      </c>
      <c r="P4" s="74"/>
      <c r="Q4" s="15"/>
      <c r="R4" s="4" t="s">
        <v>5</v>
      </c>
      <c r="S4" s="52">
        <v>2026</v>
      </c>
      <c r="T4" s="52"/>
      <c r="U4" s="52"/>
      <c r="V4" s="4" t="s">
        <v>4</v>
      </c>
      <c r="W4" s="4"/>
      <c r="X4" s="52">
        <v>2</v>
      </c>
      <c r="Y4" s="52"/>
      <c r="Z4" s="52"/>
      <c r="AA4" s="10" t="s">
        <v>3</v>
      </c>
      <c r="AB4" s="10" t="s">
        <v>7</v>
      </c>
      <c r="AC4" s="4"/>
      <c r="AD4" s="10" t="s">
        <v>6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54" ht="19.899999999999999" customHeight="1" x14ac:dyDescent="0.4">
      <c r="A5" s="5"/>
      <c r="B5" s="4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10"/>
      <c r="T5" s="10"/>
      <c r="U5" s="10"/>
      <c r="V5" s="4"/>
      <c r="W5" s="4"/>
      <c r="X5" s="10"/>
      <c r="Y5" s="10"/>
      <c r="Z5" s="10"/>
      <c r="AA5" s="10"/>
      <c r="AB5" s="10"/>
      <c r="AC5" s="4"/>
      <c r="AD5" s="10"/>
      <c r="AE5" s="4"/>
      <c r="AF5" s="4" t="s">
        <v>44</v>
      </c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BB5">
        <f>IF(O4="未達",1,0)</f>
        <v>1</v>
      </c>
    </row>
    <row r="6" spans="1:54" ht="19.899999999999999" customHeight="1" x14ac:dyDescent="0.4">
      <c r="A6" s="5"/>
      <c r="B6" s="4" t="s">
        <v>20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10"/>
      <c r="T6" s="10"/>
      <c r="U6" s="10"/>
      <c r="V6" s="4"/>
      <c r="W6" s="4"/>
      <c r="X6" s="10"/>
      <c r="Y6" s="10"/>
      <c r="Z6" s="10"/>
      <c r="AA6" s="10"/>
      <c r="AB6" s="10"/>
      <c r="AC6" s="4"/>
      <c r="AD6" s="10"/>
      <c r="AE6" s="16"/>
      <c r="AF6" s="16" t="s">
        <v>16</v>
      </c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10"/>
      <c r="AS6" s="4"/>
    </row>
    <row r="7" spans="1:54" ht="19.899999999999999" customHeight="1" x14ac:dyDescent="0.4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54" ht="19.899999999999999" customHeight="1" x14ac:dyDescent="0.4">
      <c r="A8" s="5"/>
      <c r="B8" s="4"/>
      <c r="C8" s="4" t="s">
        <v>15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U8" s="64"/>
      <c r="AV8" s="64"/>
      <c r="AW8" s="64"/>
    </row>
    <row r="9" spans="1:54" ht="19.899999999999999" customHeight="1" x14ac:dyDescent="0.4">
      <c r="A9" s="5"/>
      <c r="B9" s="4"/>
      <c r="C9" s="17" t="s">
        <v>22</v>
      </c>
      <c r="D9" s="18"/>
      <c r="E9" s="18"/>
      <c r="F9" s="18"/>
      <c r="G9" s="75">
        <v>2026</v>
      </c>
      <c r="H9" s="75"/>
      <c r="I9" s="18" t="s">
        <v>4</v>
      </c>
      <c r="J9" s="18">
        <v>2</v>
      </c>
      <c r="K9" s="18" t="s">
        <v>3</v>
      </c>
      <c r="L9" s="18">
        <v>3</v>
      </c>
      <c r="M9" s="18" t="s">
        <v>8</v>
      </c>
      <c r="N9" s="18"/>
      <c r="O9" s="19" t="s">
        <v>37</v>
      </c>
      <c r="P9" s="19"/>
      <c r="Q9" s="19"/>
      <c r="R9" s="5"/>
      <c r="S9" s="5"/>
      <c r="T9" s="5"/>
      <c r="U9" s="76">
        <v>2026</v>
      </c>
      <c r="V9" s="76"/>
      <c r="W9" s="20" t="s">
        <v>4</v>
      </c>
      <c r="X9" s="21">
        <v>4</v>
      </c>
      <c r="Y9" s="21" t="s">
        <v>3</v>
      </c>
      <c r="Z9" s="22">
        <v>28</v>
      </c>
      <c r="AA9" s="23" t="s">
        <v>8</v>
      </c>
      <c r="AB9" s="23"/>
      <c r="AC9" s="23" t="s">
        <v>23</v>
      </c>
      <c r="AD9" s="24"/>
      <c r="AE9" s="23"/>
      <c r="AF9" s="23"/>
      <c r="AG9" s="23"/>
      <c r="AH9" s="23"/>
      <c r="AI9" s="76">
        <f>COUNTIF(M41:AR41,"B")</f>
        <v>26</v>
      </c>
      <c r="AJ9" s="76"/>
      <c r="AK9" s="20" t="s">
        <v>8</v>
      </c>
      <c r="AL9" s="23"/>
      <c r="AM9" s="23"/>
      <c r="AN9" s="23"/>
      <c r="AO9" s="23"/>
      <c r="AP9" s="23"/>
      <c r="AQ9" s="23"/>
      <c r="AR9" s="23"/>
      <c r="AS9" s="19"/>
      <c r="AU9" s="1"/>
      <c r="AV9" s="1"/>
      <c r="AW9" s="1"/>
    </row>
    <row r="10" spans="1:54" ht="19.899999999999999" customHeight="1" x14ac:dyDescent="0.4">
      <c r="A10" s="5"/>
      <c r="B10" s="5"/>
      <c r="C10" s="53" t="s">
        <v>2</v>
      </c>
      <c r="D10" s="54"/>
      <c r="E10" s="54"/>
      <c r="F10" s="54"/>
      <c r="G10" s="54"/>
      <c r="H10" s="54"/>
      <c r="I10" s="54"/>
      <c r="J10" s="25"/>
      <c r="K10" s="25"/>
      <c r="L10" s="25"/>
      <c r="M10" s="26"/>
      <c r="N10" s="27">
        <v>1</v>
      </c>
      <c r="O10" s="27">
        <v>2</v>
      </c>
      <c r="P10" s="27">
        <v>3</v>
      </c>
      <c r="Q10" s="27">
        <v>4</v>
      </c>
      <c r="R10" s="27">
        <v>5</v>
      </c>
      <c r="S10" s="27">
        <v>6</v>
      </c>
      <c r="T10" s="27">
        <v>7</v>
      </c>
      <c r="U10" s="27">
        <v>8</v>
      </c>
      <c r="V10" s="27">
        <v>9</v>
      </c>
      <c r="W10" s="27">
        <v>10</v>
      </c>
      <c r="X10" s="27">
        <v>11</v>
      </c>
      <c r="Y10" s="27">
        <v>12</v>
      </c>
      <c r="Z10" s="27">
        <v>13</v>
      </c>
      <c r="AA10" s="27">
        <v>14</v>
      </c>
      <c r="AB10" s="27">
        <v>15</v>
      </c>
      <c r="AC10" s="27">
        <v>16</v>
      </c>
      <c r="AD10" s="27">
        <v>17</v>
      </c>
      <c r="AE10" s="27">
        <v>18</v>
      </c>
      <c r="AF10" s="27">
        <v>19</v>
      </c>
      <c r="AG10" s="27">
        <v>20</v>
      </c>
      <c r="AH10" s="27">
        <v>21</v>
      </c>
      <c r="AI10" s="27">
        <v>22</v>
      </c>
      <c r="AJ10" s="27">
        <v>23</v>
      </c>
      <c r="AK10" s="27">
        <v>24</v>
      </c>
      <c r="AL10" s="27">
        <v>25</v>
      </c>
      <c r="AM10" s="27">
        <v>26</v>
      </c>
      <c r="AN10" s="27">
        <v>27</v>
      </c>
      <c r="AO10" s="27">
        <v>28</v>
      </c>
      <c r="AP10" s="27" t="str">
        <f>IF(X4=2,IF(S4/4=INT(S4/4),29,""),29)</f>
        <v/>
      </c>
      <c r="AQ10" s="27" t="str">
        <f>IF(X4=2,"",30)</f>
        <v/>
      </c>
      <c r="AR10" s="27" t="str">
        <f>IF(OR(X4=2,X4=4,X4=6,X4=9,X4=11),"",31)</f>
        <v/>
      </c>
      <c r="AS10" s="5"/>
      <c r="AU10" s="64"/>
      <c r="AV10" s="64"/>
      <c r="AW10" s="64"/>
    </row>
    <row r="11" spans="1:54" ht="19.899999999999999" customHeight="1" x14ac:dyDescent="0.4">
      <c r="A11" s="5"/>
      <c r="B11" s="5"/>
      <c r="C11" s="57"/>
      <c r="D11" s="59"/>
      <c r="E11" s="59"/>
      <c r="F11" s="59"/>
      <c r="G11" s="59"/>
      <c r="H11" s="59"/>
      <c r="I11" s="58"/>
      <c r="J11" s="46" t="s">
        <v>1</v>
      </c>
      <c r="K11" s="47"/>
      <c r="L11" s="47"/>
      <c r="M11" s="48"/>
      <c r="N11" s="27" t="str">
        <f t="shared" ref="N11:AR11" si="0">IF(N10="","",TEXT(N46,"aaa"))</f>
        <v>日</v>
      </c>
      <c r="O11" s="27" t="str">
        <f t="shared" si="0"/>
        <v>月</v>
      </c>
      <c r="P11" s="27" t="str">
        <f t="shared" si="0"/>
        <v>火</v>
      </c>
      <c r="Q11" s="27" t="str">
        <f t="shared" si="0"/>
        <v>水</v>
      </c>
      <c r="R11" s="27" t="str">
        <f t="shared" si="0"/>
        <v>木</v>
      </c>
      <c r="S11" s="27" t="str">
        <f t="shared" si="0"/>
        <v>金</v>
      </c>
      <c r="T11" s="27" t="str">
        <f t="shared" si="0"/>
        <v>土</v>
      </c>
      <c r="U11" s="27" t="str">
        <f t="shared" si="0"/>
        <v>日</v>
      </c>
      <c r="V11" s="27" t="str">
        <f t="shared" si="0"/>
        <v>月</v>
      </c>
      <c r="W11" s="27" t="str">
        <f t="shared" si="0"/>
        <v>火</v>
      </c>
      <c r="X11" s="27" t="str">
        <f t="shared" si="0"/>
        <v>水</v>
      </c>
      <c r="Y11" s="27" t="str">
        <f t="shared" si="0"/>
        <v>木</v>
      </c>
      <c r="Z11" s="27" t="str">
        <f t="shared" si="0"/>
        <v>金</v>
      </c>
      <c r="AA11" s="27" t="str">
        <f t="shared" si="0"/>
        <v>土</v>
      </c>
      <c r="AB11" s="27" t="str">
        <f t="shared" si="0"/>
        <v>日</v>
      </c>
      <c r="AC11" s="27" t="str">
        <f t="shared" si="0"/>
        <v>月</v>
      </c>
      <c r="AD11" s="27" t="str">
        <f t="shared" si="0"/>
        <v>火</v>
      </c>
      <c r="AE11" s="27" t="str">
        <f t="shared" si="0"/>
        <v>水</v>
      </c>
      <c r="AF11" s="27" t="str">
        <f t="shared" si="0"/>
        <v>木</v>
      </c>
      <c r="AG11" s="27" t="str">
        <f t="shared" si="0"/>
        <v>金</v>
      </c>
      <c r="AH11" s="27" t="str">
        <f t="shared" si="0"/>
        <v>土</v>
      </c>
      <c r="AI11" s="27" t="str">
        <f t="shared" si="0"/>
        <v>日</v>
      </c>
      <c r="AJ11" s="27" t="str">
        <f t="shared" si="0"/>
        <v>月</v>
      </c>
      <c r="AK11" s="27" t="str">
        <f t="shared" si="0"/>
        <v>火</v>
      </c>
      <c r="AL11" s="27" t="str">
        <f t="shared" si="0"/>
        <v>水</v>
      </c>
      <c r="AM11" s="27" t="str">
        <f t="shared" si="0"/>
        <v>木</v>
      </c>
      <c r="AN11" s="27" t="str">
        <f t="shared" si="0"/>
        <v>金</v>
      </c>
      <c r="AO11" s="27" t="str">
        <f t="shared" si="0"/>
        <v>土</v>
      </c>
      <c r="AP11" s="27" t="str">
        <f t="shared" si="0"/>
        <v/>
      </c>
      <c r="AQ11" s="27" t="str">
        <f t="shared" si="0"/>
        <v/>
      </c>
      <c r="AR11" s="27" t="str">
        <f t="shared" si="0"/>
        <v/>
      </c>
      <c r="AS11" s="5"/>
      <c r="AU11" s="64"/>
      <c r="AV11" s="64"/>
      <c r="AW11" s="64"/>
    </row>
    <row r="12" spans="1:54" ht="19.899999999999999" customHeight="1" x14ac:dyDescent="0.4">
      <c r="A12" s="5"/>
      <c r="B12" s="5"/>
      <c r="C12" s="53" t="s">
        <v>25</v>
      </c>
      <c r="D12" s="54"/>
      <c r="E12" s="54"/>
      <c r="F12" s="54"/>
      <c r="G12" s="54"/>
      <c r="H12" s="54"/>
      <c r="I12" s="55"/>
      <c r="J12" s="44" t="s">
        <v>27</v>
      </c>
      <c r="K12" s="44"/>
      <c r="L12" s="44"/>
      <c r="M12" s="45"/>
      <c r="N12" s="28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30"/>
      <c r="AS12" s="5"/>
      <c r="AU12" s="64"/>
      <c r="AV12" s="64"/>
      <c r="AW12" s="64"/>
    </row>
    <row r="13" spans="1:54" ht="19.899999999999999" customHeight="1" x14ac:dyDescent="0.4">
      <c r="A13" s="5"/>
      <c r="B13" s="5"/>
      <c r="C13" s="56"/>
      <c r="D13" s="44"/>
      <c r="E13" s="44"/>
      <c r="F13" s="44"/>
      <c r="G13" s="44"/>
      <c r="H13" s="44"/>
      <c r="I13" s="45"/>
      <c r="J13" s="86" t="s">
        <v>26</v>
      </c>
      <c r="K13" s="87"/>
      <c r="L13" s="87"/>
      <c r="M13" s="88"/>
      <c r="N13" s="31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3"/>
      <c r="AS13" s="5"/>
      <c r="AU13" s="64"/>
      <c r="AV13" s="64"/>
      <c r="AW13" s="64"/>
    </row>
    <row r="14" spans="1:54" ht="19.899999999999999" customHeight="1" x14ac:dyDescent="0.4">
      <c r="A14" s="5"/>
      <c r="B14" s="5"/>
      <c r="C14" s="53" t="s">
        <v>0</v>
      </c>
      <c r="D14" s="55"/>
      <c r="E14" s="62" t="s">
        <v>18</v>
      </c>
      <c r="F14" s="62"/>
      <c r="G14" s="62"/>
      <c r="H14" s="62"/>
      <c r="I14" s="62"/>
      <c r="J14" s="46" t="s">
        <v>19</v>
      </c>
      <c r="K14" s="47"/>
      <c r="L14" s="47"/>
      <c r="M14" s="48"/>
      <c r="N14" s="46" t="s">
        <v>14</v>
      </c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8"/>
      <c r="AS14" s="5"/>
      <c r="AU14" s="64"/>
      <c r="AV14" s="64"/>
      <c r="AW14" s="64"/>
    </row>
    <row r="15" spans="1:54" ht="19.899999999999999" customHeight="1" x14ac:dyDescent="0.4">
      <c r="A15" s="5"/>
      <c r="B15" s="5"/>
      <c r="C15" s="56"/>
      <c r="D15" s="45"/>
      <c r="E15" s="63"/>
      <c r="F15" s="63"/>
      <c r="G15" s="63"/>
      <c r="H15" s="63"/>
      <c r="I15" s="63"/>
      <c r="J15" s="44"/>
      <c r="K15" s="44"/>
      <c r="L15" s="44"/>
      <c r="M15" s="45"/>
      <c r="N15" s="34"/>
      <c r="O15" s="35"/>
      <c r="P15" s="41"/>
      <c r="Q15" s="41"/>
      <c r="R15" s="41"/>
      <c r="S15" s="41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35"/>
      <c r="AR15" s="36"/>
      <c r="AS15" s="5"/>
      <c r="AU15" s="64"/>
      <c r="AV15" s="64"/>
      <c r="AW15" s="64"/>
    </row>
    <row r="16" spans="1:54" ht="19.899999999999999" customHeight="1" x14ac:dyDescent="0.4">
      <c r="A16" s="5"/>
      <c r="B16" s="5"/>
      <c r="C16" s="56"/>
      <c r="D16" s="45"/>
      <c r="E16" s="60"/>
      <c r="F16" s="60"/>
      <c r="G16" s="60"/>
      <c r="H16" s="60"/>
      <c r="I16" s="60"/>
      <c r="J16" s="49"/>
      <c r="K16" s="49"/>
      <c r="L16" s="49"/>
      <c r="M16" s="50"/>
      <c r="N16" s="37"/>
      <c r="O16" s="38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38"/>
      <c r="AR16" s="39"/>
      <c r="AS16" s="5"/>
      <c r="AU16" s="64"/>
      <c r="AV16" s="64"/>
      <c r="AW16" s="64"/>
    </row>
    <row r="17" spans="1:49" ht="19.899999999999999" customHeight="1" x14ac:dyDescent="0.4">
      <c r="A17" s="5"/>
      <c r="B17" s="5"/>
      <c r="C17" s="56"/>
      <c r="D17" s="45"/>
      <c r="E17" s="60"/>
      <c r="F17" s="60"/>
      <c r="G17" s="60"/>
      <c r="H17" s="60"/>
      <c r="I17" s="60"/>
      <c r="J17" s="49"/>
      <c r="K17" s="49"/>
      <c r="L17" s="49"/>
      <c r="M17" s="50"/>
      <c r="N17" s="37"/>
      <c r="O17" s="38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38"/>
      <c r="AR17" s="39"/>
      <c r="AS17" s="5"/>
      <c r="AU17" s="64"/>
      <c r="AV17" s="64"/>
      <c r="AW17" s="64"/>
    </row>
    <row r="18" spans="1:49" ht="19.899999999999999" customHeight="1" x14ac:dyDescent="0.4">
      <c r="A18" s="5"/>
      <c r="B18" s="5"/>
      <c r="C18" s="56"/>
      <c r="D18" s="45"/>
      <c r="E18" s="60"/>
      <c r="F18" s="60"/>
      <c r="G18" s="60"/>
      <c r="H18" s="60"/>
      <c r="I18" s="60"/>
      <c r="J18" s="49"/>
      <c r="K18" s="49"/>
      <c r="L18" s="49"/>
      <c r="M18" s="50"/>
      <c r="N18" s="37"/>
      <c r="O18" s="38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38"/>
      <c r="AR18" s="39"/>
      <c r="AS18" s="5"/>
      <c r="AU18" s="64"/>
      <c r="AV18" s="64"/>
      <c r="AW18" s="64"/>
    </row>
    <row r="19" spans="1:49" ht="19.899999999999999" customHeight="1" x14ac:dyDescent="0.4">
      <c r="A19" s="5"/>
      <c r="B19" s="5"/>
      <c r="C19" s="56"/>
      <c r="D19" s="45"/>
      <c r="E19" s="60"/>
      <c r="F19" s="60"/>
      <c r="G19" s="60"/>
      <c r="H19" s="60"/>
      <c r="I19" s="60"/>
      <c r="J19" s="49"/>
      <c r="K19" s="49"/>
      <c r="L19" s="49"/>
      <c r="M19" s="50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9"/>
      <c r="AS19" s="5"/>
      <c r="AU19" s="64"/>
      <c r="AV19" s="64"/>
      <c r="AW19" s="64"/>
    </row>
    <row r="20" spans="1:49" ht="19.899999999999999" customHeight="1" x14ac:dyDescent="0.4">
      <c r="A20" s="5"/>
      <c r="B20" s="5"/>
      <c r="C20" s="56"/>
      <c r="D20" s="45"/>
      <c r="E20" s="60"/>
      <c r="F20" s="60"/>
      <c r="G20" s="60"/>
      <c r="H20" s="60"/>
      <c r="I20" s="60"/>
      <c r="J20" s="49"/>
      <c r="K20" s="49"/>
      <c r="L20" s="49"/>
      <c r="M20" s="50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9"/>
      <c r="AS20" s="5"/>
      <c r="AU20" s="64"/>
      <c r="AV20" s="64"/>
      <c r="AW20" s="64"/>
    </row>
    <row r="21" spans="1:49" ht="19.899999999999999" customHeight="1" x14ac:dyDescent="0.4">
      <c r="A21" s="5"/>
      <c r="B21" s="5"/>
      <c r="C21" s="56"/>
      <c r="D21" s="45"/>
      <c r="E21" s="60"/>
      <c r="F21" s="60"/>
      <c r="G21" s="60"/>
      <c r="H21" s="60"/>
      <c r="I21" s="60"/>
      <c r="J21" s="49"/>
      <c r="K21" s="49"/>
      <c r="L21" s="49"/>
      <c r="M21" s="50"/>
      <c r="N21" s="37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9"/>
      <c r="AS21" s="5"/>
      <c r="AU21" s="64"/>
      <c r="AV21" s="64"/>
      <c r="AW21" s="64"/>
    </row>
    <row r="22" spans="1:49" ht="19.899999999999999" customHeight="1" x14ac:dyDescent="0.4">
      <c r="A22" s="5"/>
      <c r="B22" s="5"/>
      <c r="C22" s="56"/>
      <c r="D22" s="45"/>
      <c r="E22" s="60"/>
      <c r="F22" s="60"/>
      <c r="G22" s="60"/>
      <c r="H22" s="60"/>
      <c r="I22" s="60"/>
      <c r="J22" s="49"/>
      <c r="K22" s="49"/>
      <c r="L22" s="49"/>
      <c r="M22" s="50"/>
      <c r="N22" s="37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9"/>
      <c r="AS22" s="5"/>
      <c r="AU22" s="64"/>
      <c r="AV22" s="64"/>
      <c r="AW22" s="64"/>
    </row>
    <row r="23" spans="1:49" ht="19.899999999999999" customHeight="1" x14ac:dyDescent="0.4">
      <c r="A23" s="5"/>
      <c r="B23" s="5"/>
      <c r="C23" s="56"/>
      <c r="D23" s="45"/>
      <c r="E23" s="60" t="s">
        <v>28</v>
      </c>
      <c r="F23" s="60"/>
      <c r="G23" s="60"/>
      <c r="H23" s="60"/>
      <c r="I23" s="60"/>
      <c r="J23" s="49" t="s">
        <v>30</v>
      </c>
      <c r="K23" s="49"/>
      <c r="L23" s="49"/>
      <c r="M23" s="50"/>
      <c r="N23" s="37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9"/>
      <c r="AS23" s="5"/>
      <c r="AU23" s="64"/>
      <c r="AV23" s="64"/>
      <c r="AW23" s="64"/>
    </row>
    <row r="24" spans="1:49" ht="19.899999999999999" customHeight="1" x14ac:dyDescent="0.4">
      <c r="A24" s="5"/>
      <c r="B24" s="5"/>
      <c r="C24" s="57"/>
      <c r="D24" s="58"/>
      <c r="E24" s="61" t="s">
        <v>28</v>
      </c>
      <c r="F24" s="61"/>
      <c r="G24" s="61"/>
      <c r="H24" s="61"/>
      <c r="I24" s="61"/>
      <c r="J24" s="44" t="s">
        <v>29</v>
      </c>
      <c r="K24" s="44"/>
      <c r="L24" s="44"/>
      <c r="M24" s="45"/>
      <c r="N24" s="34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6"/>
      <c r="AS24" s="5"/>
      <c r="AU24" s="64"/>
      <c r="AV24" s="64"/>
      <c r="AW24" s="64"/>
    </row>
    <row r="25" spans="1:49" ht="19.899999999999999" customHeight="1" x14ac:dyDescent="0.4">
      <c r="A25" s="5"/>
      <c r="B25" s="5"/>
      <c r="C25" s="77" t="s">
        <v>24</v>
      </c>
      <c r="D25" s="78"/>
      <c r="E25" s="78"/>
      <c r="F25" s="78"/>
      <c r="G25" s="78"/>
      <c r="H25" s="78"/>
      <c r="I25" s="78"/>
      <c r="J25" s="78"/>
      <c r="K25" s="78"/>
      <c r="L25" s="78"/>
      <c r="M25" s="79"/>
      <c r="N25" s="65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71"/>
      <c r="AS25" s="5"/>
      <c r="AU25" s="64"/>
      <c r="AV25" s="64"/>
      <c r="AW25" s="64"/>
    </row>
    <row r="26" spans="1:49" ht="19.899999999999999" customHeight="1" x14ac:dyDescent="0.4">
      <c r="A26" s="5"/>
      <c r="B26" s="5"/>
      <c r="C26" s="80"/>
      <c r="D26" s="81"/>
      <c r="E26" s="81"/>
      <c r="F26" s="81"/>
      <c r="G26" s="81"/>
      <c r="H26" s="81"/>
      <c r="I26" s="81"/>
      <c r="J26" s="81"/>
      <c r="K26" s="81"/>
      <c r="L26" s="81"/>
      <c r="M26" s="82"/>
      <c r="N26" s="66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72"/>
      <c r="AS26" s="5"/>
      <c r="AU26" s="64"/>
      <c r="AV26" s="64"/>
      <c r="AW26" s="64"/>
    </row>
    <row r="27" spans="1:49" ht="19.899999999999999" customHeight="1" x14ac:dyDescent="0.4">
      <c r="A27" s="5"/>
      <c r="B27" s="5"/>
      <c r="C27" s="80"/>
      <c r="D27" s="81"/>
      <c r="E27" s="81"/>
      <c r="F27" s="81"/>
      <c r="G27" s="81"/>
      <c r="H27" s="81"/>
      <c r="I27" s="81"/>
      <c r="J27" s="81"/>
      <c r="K27" s="81"/>
      <c r="L27" s="81"/>
      <c r="M27" s="82"/>
      <c r="N27" s="66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72"/>
      <c r="AS27" s="5"/>
      <c r="AU27" s="64"/>
      <c r="AV27" s="64"/>
      <c r="AW27" s="64"/>
    </row>
    <row r="28" spans="1:49" ht="39.6" customHeight="1" x14ac:dyDescent="0.4">
      <c r="A28" s="5"/>
      <c r="B28" s="5"/>
      <c r="C28" s="83"/>
      <c r="D28" s="84"/>
      <c r="E28" s="84"/>
      <c r="F28" s="84"/>
      <c r="G28" s="84"/>
      <c r="H28" s="84"/>
      <c r="I28" s="84"/>
      <c r="J28" s="84"/>
      <c r="K28" s="84"/>
      <c r="L28" s="84"/>
      <c r="M28" s="85"/>
      <c r="N28" s="67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3"/>
      <c r="AS28" s="5"/>
      <c r="AU28" s="64"/>
      <c r="AV28" s="64"/>
      <c r="AW28" s="64"/>
    </row>
    <row r="29" spans="1:49" ht="19.899999999999999" customHeight="1" x14ac:dyDescent="0.4">
      <c r="A29" s="5"/>
      <c r="B29" s="5"/>
      <c r="C29" s="40" t="s">
        <v>42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U29" s="64"/>
      <c r="AV29" s="64"/>
      <c r="AW29" s="64"/>
    </row>
    <row r="30" spans="1:49" ht="19.899999999999999" customHeight="1" x14ac:dyDescent="0.4">
      <c r="A30" s="5"/>
      <c r="B30" s="5"/>
      <c r="C30" s="40" t="s">
        <v>43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</row>
    <row r="31" spans="1:49" ht="19.899999999999999" customHeight="1" x14ac:dyDescent="0.4"/>
    <row r="32" spans="1:49" ht="19.899999999999999" customHeight="1" x14ac:dyDescent="0.4"/>
    <row r="33" spans="14:44" ht="19.899999999999999" customHeight="1" x14ac:dyDescent="0.4"/>
    <row r="34" spans="14:44" ht="19.899999999999999" customHeight="1" x14ac:dyDescent="0.4"/>
    <row r="35" spans="14:44" ht="19.899999999999999" customHeight="1" x14ac:dyDescent="0.4"/>
    <row r="36" spans="14:44" ht="19.899999999999999" customHeight="1" x14ac:dyDescent="0.4"/>
    <row r="37" spans="14:44" ht="19.899999999999999" customHeight="1" x14ac:dyDescent="0.4"/>
    <row r="38" spans="14:44" ht="19.899999999999999" customHeight="1" x14ac:dyDescent="0.4"/>
    <row r="39" spans="14:44" ht="28.15" customHeight="1" x14ac:dyDescent="0.4"/>
    <row r="40" spans="14:44" ht="28.15" customHeight="1" x14ac:dyDescent="0.4">
      <c r="N40" t="str">
        <f t="shared" ref="N40:AR40" si="1">IF(AND(N41="B",OR(N11="土",N11="日")),"C","")</f>
        <v/>
      </c>
      <c r="O40" t="str">
        <f t="shared" si="1"/>
        <v/>
      </c>
      <c r="P40" t="str">
        <f t="shared" si="1"/>
        <v/>
      </c>
      <c r="Q40" t="str">
        <f t="shared" si="1"/>
        <v/>
      </c>
      <c r="R40" t="str">
        <f t="shared" si="1"/>
        <v/>
      </c>
      <c r="S40" t="str">
        <f t="shared" si="1"/>
        <v/>
      </c>
      <c r="T40" t="str">
        <f t="shared" si="1"/>
        <v>C</v>
      </c>
      <c r="U40" t="str">
        <f t="shared" si="1"/>
        <v>C</v>
      </c>
      <c r="V40" t="str">
        <f t="shared" si="1"/>
        <v/>
      </c>
      <c r="W40" t="str">
        <f t="shared" si="1"/>
        <v/>
      </c>
      <c r="X40" t="str">
        <f t="shared" si="1"/>
        <v/>
      </c>
      <c r="Y40" t="str">
        <f t="shared" si="1"/>
        <v/>
      </c>
      <c r="Z40" t="str">
        <f t="shared" si="1"/>
        <v/>
      </c>
      <c r="AA40" t="str">
        <f t="shared" si="1"/>
        <v>C</v>
      </c>
      <c r="AB40" t="str">
        <f t="shared" si="1"/>
        <v>C</v>
      </c>
      <c r="AC40" t="str">
        <f t="shared" si="1"/>
        <v/>
      </c>
      <c r="AD40" t="str">
        <f t="shared" si="1"/>
        <v/>
      </c>
      <c r="AE40" t="str">
        <f t="shared" si="1"/>
        <v/>
      </c>
      <c r="AF40" t="str">
        <f t="shared" si="1"/>
        <v/>
      </c>
      <c r="AG40" t="str">
        <f t="shared" si="1"/>
        <v/>
      </c>
      <c r="AH40" t="str">
        <f t="shared" si="1"/>
        <v>C</v>
      </c>
      <c r="AI40" t="str">
        <f t="shared" si="1"/>
        <v>C</v>
      </c>
      <c r="AJ40" t="str">
        <f t="shared" si="1"/>
        <v/>
      </c>
      <c r="AK40" t="str">
        <f t="shared" si="1"/>
        <v/>
      </c>
      <c r="AL40" t="str">
        <f t="shared" si="1"/>
        <v/>
      </c>
      <c r="AM40" t="str">
        <f t="shared" si="1"/>
        <v/>
      </c>
      <c r="AN40" t="str">
        <f t="shared" si="1"/>
        <v/>
      </c>
      <c r="AO40" t="str">
        <f t="shared" si="1"/>
        <v>C</v>
      </c>
      <c r="AP40" t="str">
        <f t="shared" si="1"/>
        <v/>
      </c>
      <c r="AQ40" t="str">
        <f t="shared" si="1"/>
        <v/>
      </c>
      <c r="AR40" t="str">
        <f t="shared" si="1"/>
        <v/>
      </c>
    </row>
    <row r="41" spans="14:44" ht="28.15" customHeight="1" x14ac:dyDescent="0.4">
      <c r="N41" t="str">
        <f>IF(AND(N42="",N43="",N44="",N25&lt;&gt;"対象外日"),"B","")</f>
        <v/>
      </c>
      <c r="O41" t="str">
        <f t="shared" ref="O41:AR41" si="2">IF(AND(O42="",O43="",O44="",O25&lt;&gt;"対象外日"),"B","")</f>
        <v/>
      </c>
      <c r="P41" t="str">
        <f t="shared" si="2"/>
        <v>B</v>
      </c>
      <c r="Q41" t="str">
        <f t="shared" si="2"/>
        <v>B</v>
      </c>
      <c r="R41" t="str">
        <f t="shared" si="2"/>
        <v>B</v>
      </c>
      <c r="S41" t="str">
        <f t="shared" si="2"/>
        <v>B</v>
      </c>
      <c r="T41" t="str">
        <f t="shared" si="2"/>
        <v>B</v>
      </c>
      <c r="U41" t="str">
        <f t="shared" si="2"/>
        <v>B</v>
      </c>
      <c r="V41" t="str">
        <f t="shared" si="2"/>
        <v>B</v>
      </c>
      <c r="W41" t="str">
        <f t="shared" si="2"/>
        <v>B</v>
      </c>
      <c r="X41" t="str">
        <f t="shared" si="2"/>
        <v>B</v>
      </c>
      <c r="Y41" t="str">
        <f t="shared" si="2"/>
        <v>B</v>
      </c>
      <c r="Z41" t="str">
        <f t="shared" si="2"/>
        <v>B</v>
      </c>
      <c r="AA41" t="str">
        <f t="shared" si="2"/>
        <v>B</v>
      </c>
      <c r="AB41" t="str">
        <f t="shared" si="2"/>
        <v>B</v>
      </c>
      <c r="AC41" t="str">
        <f t="shared" si="2"/>
        <v>B</v>
      </c>
      <c r="AD41" t="str">
        <f t="shared" si="2"/>
        <v>B</v>
      </c>
      <c r="AE41" t="str">
        <f t="shared" si="2"/>
        <v>B</v>
      </c>
      <c r="AF41" t="str">
        <f t="shared" si="2"/>
        <v>B</v>
      </c>
      <c r="AG41" t="str">
        <f t="shared" si="2"/>
        <v>B</v>
      </c>
      <c r="AH41" t="str">
        <f t="shared" si="2"/>
        <v>B</v>
      </c>
      <c r="AI41" t="str">
        <f t="shared" si="2"/>
        <v>B</v>
      </c>
      <c r="AJ41" t="str">
        <f t="shared" si="2"/>
        <v>B</v>
      </c>
      <c r="AK41" t="str">
        <f t="shared" si="2"/>
        <v>B</v>
      </c>
      <c r="AL41" t="str">
        <f t="shared" si="2"/>
        <v>B</v>
      </c>
      <c r="AM41" t="str">
        <f t="shared" si="2"/>
        <v>B</v>
      </c>
      <c r="AN41" t="str">
        <f t="shared" si="2"/>
        <v>B</v>
      </c>
      <c r="AO41" t="str">
        <f t="shared" si="2"/>
        <v>B</v>
      </c>
      <c r="AP41" t="str">
        <f t="shared" si="2"/>
        <v/>
      </c>
      <c r="AQ41" t="str">
        <f t="shared" si="2"/>
        <v/>
      </c>
      <c r="AR41" t="str">
        <f t="shared" si="2"/>
        <v/>
      </c>
    </row>
    <row r="42" spans="14:44" ht="28.15" customHeight="1" x14ac:dyDescent="0.4">
      <c r="N42" t="str">
        <f t="shared" ref="N42:AR42" si="3">IF(AND($U$9=$S$4,$X$9=$X$4,$Z$9&lt;N10),"A",IF(N10="","A",""))</f>
        <v/>
      </c>
      <c r="O42" t="str">
        <f t="shared" si="3"/>
        <v/>
      </c>
      <c r="P42" t="str">
        <f t="shared" si="3"/>
        <v/>
      </c>
      <c r="Q42" t="str">
        <f t="shared" si="3"/>
        <v/>
      </c>
      <c r="R42" t="str">
        <f t="shared" si="3"/>
        <v/>
      </c>
      <c r="S42" t="str">
        <f t="shared" si="3"/>
        <v/>
      </c>
      <c r="T42" t="str">
        <f t="shared" si="3"/>
        <v/>
      </c>
      <c r="U42" t="str">
        <f t="shared" si="3"/>
        <v/>
      </c>
      <c r="V42" t="str">
        <f t="shared" si="3"/>
        <v/>
      </c>
      <c r="W42" t="str">
        <f t="shared" si="3"/>
        <v/>
      </c>
      <c r="X42" t="str">
        <f t="shared" si="3"/>
        <v/>
      </c>
      <c r="Y42" t="str">
        <f t="shared" si="3"/>
        <v/>
      </c>
      <c r="Z42" t="str">
        <f t="shared" si="3"/>
        <v/>
      </c>
      <c r="AA42" t="str">
        <f t="shared" si="3"/>
        <v/>
      </c>
      <c r="AB42" t="str">
        <f t="shared" si="3"/>
        <v/>
      </c>
      <c r="AC42" t="str">
        <f t="shared" si="3"/>
        <v/>
      </c>
      <c r="AD42" t="str">
        <f t="shared" si="3"/>
        <v/>
      </c>
      <c r="AE42" t="str">
        <f t="shared" si="3"/>
        <v/>
      </c>
      <c r="AF42" t="str">
        <f t="shared" si="3"/>
        <v/>
      </c>
      <c r="AG42" t="str">
        <f t="shared" si="3"/>
        <v/>
      </c>
      <c r="AH42" t="str">
        <f t="shared" si="3"/>
        <v/>
      </c>
      <c r="AI42" t="str">
        <f t="shared" si="3"/>
        <v/>
      </c>
      <c r="AJ42" t="str">
        <f t="shared" si="3"/>
        <v/>
      </c>
      <c r="AK42" t="str">
        <f t="shared" si="3"/>
        <v/>
      </c>
      <c r="AL42" t="str">
        <f t="shared" si="3"/>
        <v/>
      </c>
      <c r="AM42" t="str">
        <f t="shared" si="3"/>
        <v/>
      </c>
      <c r="AN42" t="str">
        <f t="shared" si="3"/>
        <v/>
      </c>
      <c r="AO42" t="str">
        <f t="shared" si="3"/>
        <v/>
      </c>
      <c r="AP42" t="str">
        <f t="shared" si="3"/>
        <v>A</v>
      </c>
      <c r="AQ42" t="str">
        <f t="shared" si="3"/>
        <v>A</v>
      </c>
      <c r="AR42" t="str">
        <f t="shared" si="3"/>
        <v>A</v>
      </c>
    </row>
    <row r="43" spans="14:44" ht="28.15" customHeight="1" x14ac:dyDescent="0.4">
      <c r="N43" t="str">
        <f>IF(AND($G$9=$S$4,$J$9=$X$4,$L$9&gt;N10),"A",IF(N10="","A",""))</f>
        <v>A</v>
      </c>
      <c r="O43" t="str">
        <f t="shared" ref="O43:AR43" si="4">IF(AND($G$9=$S$4,$J$9=$X$4,$L$9&gt;O10),"A",IF(O10="","A",""))</f>
        <v>A</v>
      </c>
      <c r="P43" t="str">
        <f t="shared" si="4"/>
        <v/>
      </c>
      <c r="Q43" t="str">
        <f t="shared" si="4"/>
        <v/>
      </c>
      <c r="R43" t="str">
        <f t="shared" si="4"/>
        <v/>
      </c>
      <c r="S43" t="str">
        <f t="shared" si="4"/>
        <v/>
      </c>
      <c r="T43" t="str">
        <f t="shared" si="4"/>
        <v/>
      </c>
      <c r="U43" t="str">
        <f t="shared" si="4"/>
        <v/>
      </c>
      <c r="V43" t="str">
        <f t="shared" si="4"/>
        <v/>
      </c>
      <c r="W43" t="str">
        <f t="shared" si="4"/>
        <v/>
      </c>
      <c r="X43" t="str">
        <f t="shared" si="4"/>
        <v/>
      </c>
      <c r="Y43" t="str">
        <f t="shared" si="4"/>
        <v/>
      </c>
      <c r="Z43" t="str">
        <f t="shared" si="4"/>
        <v/>
      </c>
      <c r="AA43" t="str">
        <f t="shared" si="4"/>
        <v/>
      </c>
      <c r="AB43" t="str">
        <f t="shared" si="4"/>
        <v/>
      </c>
      <c r="AC43" t="str">
        <f t="shared" si="4"/>
        <v/>
      </c>
      <c r="AD43" t="str">
        <f t="shared" si="4"/>
        <v/>
      </c>
      <c r="AE43" t="str">
        <f t="shared" si="4"/>
        <v/>
      </c>
      <c r="AF43" t="str">
        <f t="shared" si="4"/>
        <v/>
      </c>
      <c r="AG43" t="str">
        <f t="shared" si="4"/>
        <v/>
      </c>
      <c r="AH43" t="str">
        <f t="shared" si="4"/>
        <v/>
      </c>
      <c r="AI43" t="str">
        <f t="shared" si="4"/>
        <v/>
      </c>
      <c r="AJ43" t="str">
        <f t="shared" si="4"/>
        <v/>
      </c>
      <c r="AK43" t="str">
        <f t="shared" si="4"/>
        <v/>
      </c>
      <c r="AL43" t="str">
        <f t="shared" si="4"/>
        <v/>
      </c>
      <c r="AM43" t="str">
        <f>IF(AND($G$9=$S$4,$J$9=$X$4,$L$9&gt;AM10),"A",IF(AM10="","A",""))</f>
        <v/>
      </c>
      <c r="AN43" t="str">
        <f t="shared" si="4"/>
        <v/>
      </c>
      <c r="AO43" t="str">
        <f t="shared" si="4"/>
        <v/>
      </c>
      <c r="AP43" t="str">
        <f t="shared" si="4"/>
        <v>A</v>
      </c>
      <c r="AQ43" t="str">
        <f t="shared" si="4"/>
        <v>A</v>
      </c>
      <c r="AR43" t="str">
        <f t="shared" si="4"/>
        <v>A</v>
      </c>
    </row>
    <row r="44" spans="14:44" ht="28.15" customHeight="1" x14ac:dyDescent="0.4">
      <c r="N44" t="str">
        <f>IF(OR($S$4&lt;$G$9,AND($S$4=$G$9,$X$4&lt;$J$9),$S$4&gt;$U$9,AND($S$4=$U$9,$X$4&gt;$X$9)),"A","")</f>
        <v/>
      </c>
      <c r="O44" t="str">
        <f t="shared" ref="O44:AR44" si="5">IF(OR($S$4&lt;$G$9,AND($S$4=$G$9,$X$4&lt;$J$9),$S$4&gt;$U$9,AND($S$4=$U$9,$X$4&gt;$X$9)),"A","")</f>
        <v/>
      </c>
      <c r="P44" t="str">
        <f t="shared" si="5"/>
        <v/>
      </c>
      <c r="Q44" t="str">
        <f t="shared" si="5"/>
        <v/>
      </c>
      <c r="R44" t="str">
        <f t="shared" si="5"/>
        <v/>
      </c>
      <c r="S44" t="str">
        <f t="shared" si="5"/>
        <v/>
      </c>
      <c r="T44" t="str">
        <f t="shared" si="5"/>
        <v/>
      </c>
      <c r="U44" t="str">
        <f t="shared" si="5"/>
        <v/>
      </c>
      <c r="V44" t="str">
        <f t="shared" si="5"/>
        <v/>
      </c>
      <c r="W44" t="str">
        <f t="shared" si="5"/>
        <v/>
      </c>
      <c r="X44" t="str">
        <f t="shared" si="5"/>
        <v/>
      </c>
      <c r="Y44" t="str">
        <f t="shared" si="5"/>
        <v/>
      </c>
      <c r="Z44" t="str">
        <f t="shared" si="5"/>
        <v/>
      </c>
      <c r="AA44" t="str">
        <f t="shared" si="5"/>
        <v/>
      </c>
      <c r="AB44" t="str">
        <f t="shared" si="5"/>
        <v/>
      </c>
      <c r="AC44" t="str">
        <f t="shared" si="5"/>
        <v/>
      </c>
      <c r="AD44" t="str">
        <f t="shared" si="5"/>
        <v/>
      </c>
      <c r="AE44" t="str">
        <f t="shared" si="5"/>
        <v/>
      </c>
      <c r="AF44" t="str">
        <f t="shared" si="5"/>
        <v/>
      </c>
      <c r="AG44" t="str">
        <f t="shared" si="5"/>
        <v/>
      </c>
      <c r="AH44" t="str">
        <f t="shared" si="5"/>
        <v/>
      </c>
      <c r="AI44" t="str">
        <f t="shared" si="5"/>
        <v/>
      </c>
      <c r="AJ44" t="str">
        <f t="shared" si="5"/>
        <v/>
      </c>
      <c r="AK44" t="str">
        <f t="shared" si="5"/>
        <v/>
      </c>
      <c r="AL44" t="str">
        <f t="shared" si="5"/>
        <v/>
      </c>
      <c r="AM44" t="str">
        <f t="shared" si="5"/>
        <v/>
      </c>
      <c r="AN44" t="str">
        <f t="shared" si="5"/>
        <v/>
      </c>
      <c r="AO44" t="str">
        <f t="shared" si="5"/>
        <v/>
      </c>
      <c r="AP44" t="str">
        <f t="shared" si="5"/>
        <v/>
      </c>
      <c r="AQ44" t="str">
        <f t="shared" si="5"/>
        <v/>
      </c>
      <c r="AR44" t="str">
        <f t="shared" si="5"/>
        <v/>
      </c>
    </row>
    <row r="45" spans="14:44" ht="28.15" customHeight="1" x14ac:dyDescent="0.4"/>
    <row r="46" spans="14:44" ht="28.15" customHeight="1" x14ac:dyDescent="0.4">
      <c r="N46" s="2">
        <f t="shared" ref="N46:AR46" si="6">DATE($S$4,$X$4,N10)</f>
        <v>46054</v>
      </c>
      <c r="O46" s="2">
        <f t="shared" si="6"/>
        <v>46055</v>
      </c>
      <c r="P46" s="2">
        <f t="shared" si="6"/>
        <v>46056</v>
      </c>
      <c r="Q46" s="2">
        <f t="shared" si="6"/>
        <v>46057</v>
      </c>
      <c r="R46" s="2">
        <f t="shared" si="6"/>
        <v>46058</v>
      </c>
      <c r="S46" s="2">
        <f t="shared" si="6"/>
        <v>46059</v>
      </c>
      <c r="T46" s="2">
        <f t="shared" si="6"/>
        <v>46060</v>
      </c>
      <c r="U46" s="2">
        <f t="shared" si="6"/>
        <v>46061</v>
      </c>
      <c r="V46" s="2">
        <f t="shared" si="6"/>
        <v>46062</v>
      </c>
      <c r="W46" s="2">
        <f t="shared" si="6"/>
        <v>46063</v>
      </c>
      <c r="X46" s="2">
        <f t="shared" si="6"/>
        <v>46064</v>
      </c>
      <c r="Y46" s="2">
        <f t="shared" si="6"/>
        <v>46065</v>
      </c>
      <c r="Z46" s="2">
        <f t="shared" si="6"/>
        <v>46066</v>
      </c>
      <c r="AA46" s="2">
        <f t="shared" si="6"/>
        <v>46067</v>
      </c>
      <c r="AB46" s="2">
        <f t="shared" si="6"/>
        <v>46068</v>
      </c>
      <c r="AC46" s="2">
        <f t="shared" si="6"/>
        <v>46069</v>
      </c>
      <c r="AD46" s="2">
        <f t="shared" si="6"/>
        <v>46070</v>
      </c>
      <c r="AE46" s="2">
        <f t="shared" si="6"/>
        <v>46071</v>
      </c>
      <c r="AF46" s="2">
        <f t="shared" si="6"/>
        <v>46072</v>
      </c>
      <c r="AG46" s="2">
        <f t="shared" si="6"/>
        <v>46073</v>
      </c>
      <c r="AH46" s="2">
        <f t="shared" si="6"/>
        <v>46074</v>
      </c>
      <c r="AI46" s="2">
        <f t="shared" si="6"/>
        <v>46075</v>
      </c>
      <c r="AJ46" s="2">
        <f t="shared" si="6"/>
        <v>46076</v>
      </c>
      <c r="AK46" s="2">
        <f t="shared" si="6"/>
        <v>46077</v>
      </c>
      <c r="AL46" s="2">
        <f t="shared" si="6"/>
        <v>46078</v>
      </c>
      <c r="AM46" s="2">
        <f t="shared" si="6"/>
        <v>46079</v>
      </c>
      <c r="AN46" s="2">
        <f t="shared" si="6"/>
        <v>46080</v>
      </c>
      <c r="AO46" s="2">
        <f t="shared" si="6"/>
        <v>46081</v>
      </c>
      <c r="AP46" s="2" t="e">
        <f t="shared" si="6"/>
        <v>#VALUE!</v>
      </c>
      <c r="AQ46" s="2" t="e">
        <f t="shared" si="6"/>
        <v>#VALUE!</v>
      </c>
      <c r="AR46" s="2" t="e">
        <f t="shared" si="6"/>
        <v>#VALUE!</v>
      </c>
    </row>
    <row r="47" spans="14:44" ht="28.15" customHeight="1" x14ac:dyDescent="0.4">
      <c r="N47" t="b">
        <f t="shared" ref="N47:AR47" si="7">ISNUMBER(N10)</f>
        <v>1</v>
      </c>
      <c r="O47" t="b">
        <f t="shared" si="7"/>
        <v>1</v>
      </c>
      <c r="P47" t="b">
        <f t="shared" si="7"/>
        <v>1</v>
      </c>
      <c r="Q47" t="b">
        <f t="shared" si="7"/>
        <v>1</v>
      </c>
      <c r="R47" t="b">
        <f t="shared" si="7"/>
        <v>1</v>
      </c>
      <c r="S47" t="b">
        <f t="shared" si="7"/>
        <v>1</v>
      </c>
      <c r="T47" t="b">
        <f t="shared" si="7"/>
        <v>1</v>
      </c>
      <c r="U47" t="b">
        <f t="shared" si="7"/>
        <v>1</v>
      </c>
      <c r="V47" t="b">
        <f t="shared" si="7"/>
        <v>1</v>
      </c>
      <c r="W47" t="b">
        <f t="shared" si="7"/>
        <v>1</v>
      </c>
      <c r="X47" t="b">
        <f t="shared" si="7"/>
        <v>1</v>
      </c>
      <c r="Y47" t="b">
        <f t="shared" si="7"/>
        <v>1</v>
      </c>
      <c r="Z47" t="b">
        <f t="shared" si="7"/>
        <v>1</v>
      </c>
      <c r="AA47" t="b">
        <f t="shared" si="7"/>
        <v>1</v>
      </c>
      <c r="AB47" t="b">
        <f t="shared" si="7"/>
        <v>1</v>
      </c>
      <c r="AC47" t="b">
        <f t="shared" si="7"/>
        <v>1</v>
      </c>
      <c r="AD47" t="b">
        <f t="shared" si="7"/>
        <v>1</v>
      </c>
      <c r="AE47" t="b">
        <f t="shared" si="7"/>
        <v>1</v>
      </c>
      <c r="AF47" t="b">
        <f t="shared" si="7"/>
        <v>1</v>
      </c>
      <c r="AG47" t="b">
        <f t="shared" si="7"/>
        <v>1</v>
      </c>
      <c r="AH47" t="b">
        <f t="shared" si="7"/>
        <v>1</v>
      </c>
      <c r="AI47" t="b">
        <f t="shared" si="7"/>
        <v>1</v>
      </c>
      <c r="AJ47" t="b">
        <f t="shared" si="7"/>
        <v>1</v>
      </c>
      <c r="AK47" t="b">
        <f t="shared" si="7"/>
        <v>1</v>
      </c>
      <c r="AL47" t="b">
        <f t="shared" si="7"/>
        <v>1</v>
      </c>
      <c r="AM47" t="b">
        <f t="shared" si="7"/>
        <v>1</v>
      </c>
      <c r="AN47" t="b">
        <f t="shared" si="7"/>
        <v>1</v>
      </c>
      <c r="AO47" t="b">
        <f t="shared" si="7"/>
        <v>1</v>
      </c>
      <c r="AP47" t="b">
        <f t="shared" si="7"/>
        <v>0</v>
      </c>
      <c r="AQ47" t="b">
        <f t="shared" si="7"/>
        <v>0</v>
      </c>
      <c r="AR47" t="b">
        <f t="shared" si="7"/>
        <v>0</v>
      </c>
    </row>
    <row r="48" spans="14:44" ht="28.15" customHeight="1" x14ac:dyDescent="0.4">
      <c r="N48" t="b">
        <f t="shared" ref="N48:AR48" si="8">IF(N25="対象外",N11)</f>
        <v>0</v>
      </c>
      <c r="O48" t="b">
        <f t="shared" si="8"/>
        <v>0</v>
      </c>
      <c r="P48" t="b">
        <f t="shared" si="8"/>
        <v>0</v>
      </c>
      <c r="Q48" t="b">
        <f t="shared" si="8"/>
        <v>0</v>
      </c>
      <c r="R48" t="b">
        <f t="shared" si="8"/>
        <v>0</v>
      </c>
      <c r="S48" t="b">
        <f t="shared" si="8"/>
        <v>0</v>
      </c>
      <c r="T48" t="b">
        <f t="shared" si="8"/>
        <v>0</v>
      </c>
      <c r="U48" t="b">
        <f t="shared" si="8"/>
        <v>0</v>
      </c>
      <c r="V48" t="b">
        <f t="shared" si="8"/>
        <v>0</v>
      </c>
      <c r="W48" t="b">
        <f t="shared" si="8"/>
        <v>0</v>
      </c>
      <c r="X48" t="b">
        <f t="shared" si="8"/>
        <v>0</v>
      </c>
      <c r="Y48" t="b">
        <f t="shared" si="8"/>
        <v>0</v>
      </c>
      <c r="Z48" t="b">
        <f t="shared" si="8"/>
        <v>0</v>
      </c>
      <c r="AA48" t="b">
        <f t="shared" si="8"/>
        <v>0</v>
      </c>
      <c r="AB48" t="b">
        <f t="shared" si="8"/>
        <v>0</v>
      </c>
      <c r="AC48" t="b">
        <f t="shared" si="8"/>
        <v>0</v>
      </c>
      <c r="AD48" t="b">
        <f t="shared" si="8"/>
        <v>0</v>
      </c>
      <c r="AE48" t="b">
        <f t="shared" si="8"/>
        <v>0</v>
      </c>
      <c r="AF48" t="b">
        <f t="shared" si="8"/>
        <v>0</v>
      </c>
      <c r="AG48" t="b">
        <f t="shared" si="8"/>
        <v>0</v>
      </c>
      <c r="AH48" t="b">
        <f t="shared" si="8"/>
        <v>0</v>
      </c>
      <c r="AI48" t="b">
        <f t="shared" si="8"/>
        <v>0</v>
      </c>
      <c r="AJ48" t="b">
        <f t="shared" si="8"/>
        <v>0</v>
      </c>
      <c r="AK48" t="b">
        <f t="shared" si="8"/>
        <v>0</v>
      </c>
      <c r="AL48" t="b">
        <f t="shared" si="8"/>
        <v>0</v>
      </c>
      <c r="AM48" t="b">
        <f t="shared" si="8"/>
        <v>0</v>
      </c>
      <c r="AN48" t="b">
        <f t="shared" si="8"/>
        <v>0</v>
      </c>
      <c r="AO48" t="b">
        <f t="shared" si="8"/>
        <v>0</v>
      </c>
      <c r="AP48" t="b">
        <f t="shared" si="8"/>
        <v>0</v>
      </c>
      <c r="AQ48" t="b">
        <f t="shared" si="8"/>
        <v>0</v>
      </c>
      <c r="AR48" t="b">
        <f t="shared" si="8"/>
        <v>0</v>
      </c>
    </row>
    <row r="49" ht="28.15" customHeight="1" x14ac:dyDescent="0.4"/>
    <row r="50" ht="28.15" customHeight="1" x14ac:dyDescent="0.4"/>
    <row r="51" ht="28.15" customHeight="1" x14ac:dyDescent="0.4"/>
    <row r="52" ht="28.15" customHeight="1" x14ac:dyDescent="0.4"/>
    <row r="53" ht="28.15" customHeight="1" x14ac:dyDescent="0.4"/>
    <row r="54" ht="28.15" customHeight="1" x14ac:dyDescent="0.4"/>
    <row r="55" ht="28.15" customHeight="1" x14ac:dyDescent="0.4"/>
    <row r="56" ht="28.15" customHeight="1" x14ac:dyDescent="0.4"/>
    <row r="57" ht="28.15" customHeight="1" x14ac:dyDescent="0.4"/>
    <row r="58" ht="28.15" customHeight="1" x14ac:dyDescent="0.4"/>
    <row r="59" ht="28.15" customHeight="1" x14ac:dyDescent="0.4"/>
    <row r="60" ht="28.15" customHeight="1" x14ac:dyDescent="0.4"/>
    <row r="61" ht="28.15" customHeight="1" x14ac:dyDescent="0.4"/>
    <row r="62" ht="28.15" customHeight="1" x14ac:dyDescent="0.4"/>
    <row r="63" ht="28.15" customHeight="1" x14ac:dyDescent="0.4"/>
    <row r="64" ht="28.15" customHeight="1" x14ac:dyDescent="0.4"/>
    <row r="65" ht="28.15" customHeight="1" x14ac:dyDescent="0.4"/>
    <row r="66" ht="28.15" customHeight="1" x14ac:dyDescent="0.4"/>
    <row r="67" ht="28.15" customHeight="1" x14ac:dyDescent="0.4"/>
    <row r="68" ht="28.15" customHeight="1" x14ac:dyDescent="0.4"/>
    <row r="69" ht="28.15" customHeight="1" x14ac:dyDescent="0.4"/>
    <row r="70" ht="28.15" customHeight="1" x14ac:dyDescent="0.4"/>
    <row r="71" ht="28.15" customHeight="1" x14ac:dyDescent="0.4"/>
    <row r="72" ht="28.15" customHeight="1" x14ac:dyDescent="0.4"/>
    <row r="73" ht="28.15" customHeight="1" x14ac:dyDescent="0.4"/>
    <row r="74" ht="28.15" customHeight="1" x14ac:dyDescent="0.4"/>
    <row r="75" ht="28.15" customHeight="1" x14ac:dyDescent="0.4"/>
    <row r="76" ht="28.15" customHeight="1" x14ac:dyDescent="0.4"/>
    <row r="77" ht="28.15" customHeight="1" x14ac:dyDescent="0.4"/>
    <row r="78" ht="14.1" customHeight="1" x14ac:dyDescent="0.4"/>
    <row r="79" ht="14.1" customHeight="1" x14ac:dyDescent="0.4"/>
    <row r="80" ht="14.1" customHeight="1" x14ac:dyDescent="0.4"/>
    <row r="81" ht="14.1" customHeight="1" x14ac:dyDescent="0.4"/>
    <row r="82" ht="14.1" customHeight="1" x14ac:dyDescent="0.4"/>
    <row r="83" ht="14.1" customHeight="1" x14ac:dyDescent="0.4"/>
    <row r="84" ht="14.1" customHeight="1" x14ac:dyDescent="0.4"/>
    <row r="85" ht="14.1" customHeight="1" x14ac:dyDescent="0.4"/>
    <row r="86" ht="14.1" customHeight="1" x14ac:dyDescent="0.4"/>
  </sheetData>
  <mergeCells count="89">
    <mergeCell ref="G9:H9"/>
    <mergeCell ref="U9:V9"/>
    <mergeCell ref="AI9:AJ9"/>
    <mergeCell ref="C25:M28"/>
    <mergeCell ref="J13:M13"/>
    <mergeCell ref="AE25:AE28"/>
    <mergeCell ref="AI25:AI28"/>
    <mergeCell ref="AJ25:AJ28"/>
    <mergeCell ref="AD25:AD28"/>
    <mergeCell ref="Z25:Z28"/>
    <mergeCell ref="AA25:AA28"/>
    <mergeCell ref="E17:I17"/>
    <mergeCell ref="E18:I18"/>
    <mergeCell ref="J21:M21"/>
    <mergeCell ref="J22:M22"/>
    <mergeCell ref="J23:M23"/>
    <mergeCell ref="AQ25:AQ28"/>
    <mergeCell ref="AR25:AR28"/>
    <mergeCell ref="O4:P4"/>
    <mergeCell ref="AK25:AK28"/>
    <mergeCell ref="AL25:AL28"/>
    <mergeCell ref="AM25:AM28"/>
    <mergeCell ref="AN25:AN28"/>
    <mergeCell ref="AO25:AO28"/>
    <mergeCell ref="AP25:AP28"/>
    <mergeCell ref="AB25:AB28"/>
    <mergeCell ref="AC25:AC28"/>
    <mergeCell ref="AF25:AF28"/>
    <mergeCell ref="AG25:AG28"/>
    <mergeCell ref="AH25:AH28"/>
    <mergeCell ref="W25:W28"/>
    <mergeCell ref="N14:AR14"/>
    <mergeCell ref="AU29:AW29"/>
    <mergeCell ref="N25:N28"/>
    <mergeCell ref="O25:O28"/>
    <mergeCell ref="P25:P28"/>
    <mergeCell ref="Q25:Q28"/>
    <mergeCell ref="R25:R28"/>
    <mergeCell ref="X25:X28"/>
    <mergeCell ref="AU25:AW25"/>
    <mergeCell ref="AU26:AW26"/>
    <mergeCell ref="AU27:AW27"/>
    <mergeCell ref="AU28:AW28"/>
    <mergeCell ref="S25:S28"/>
    <mergeCell ref="T25:T28"/>
    <mergeCell ref="U25:U28"/>
    <mergeCell ref="V25:V28"/>
    <mergeCell ref="Y25:Y28"/>
    <mergeCell ref="AU24:AW24"/>
    <mergeCell ref="AU14:AW14"/>
    <mergeCell ref="AU15:AW15"/>
    <mergeCell ref="AU16:AW16"/>
    <mergeCell ref="AU17:AW17"/>
    <mergeCell ref="AU18:AW18"/>
    <mergeCell ref="AU19:AW19"/>
    <mergeCell ref="AU20:AW20"/>
    <mergeCell ref="AU21:AW21"/>
    <mergeCell ref="AU22:AW22"/>
    <mergeCell ref="AU23:AW23"/>
    <mergeCell ref="AU8:AW8"/>
    <mergeCell ref="AU10:AW10"/>
    <mergeCell ref="AU11:AW11"/>
    <mergeCell ref="AU12:AW12"/>
    <mergeCell ref="AU13:AW13"/>
    <mergeCell ref="R2:AD3"/>
    <mergeCell ref="S4:U4"/>
    <mergeCell ref="X4:Z4"/>
    <mergeCell ref="C12:I13"/>
    <mergeCell ref="C14:D24"/>
    <mergeCell ref="J11:M11"/>
    <mergeCell ref="C10:I11"/>
    <mergeCell ref="E19:I19"/>
    <mergeCell ref="E20:I20"/>
    <mergeCell ref="E21:I21"/>
    <mergeCell ref="E22:I22"/>
    <mergeCell ref="E23:I23"/>
    <mergeCell ref="E24:I24"/>
    <mergeCell ref="E14:I14"/>
    <mergeCell ref="E15:I15"/>
    <mergeCell ref="E16:I16"/>
    <mergeCell ref="J12:M12"/>
    <mergeCell ref="J14:M14"/>
    <mergeCell ref="J24:M24"/>
    <mergeCell ref="J15:M15"/>
    <mergeCell ref="J16:M16"/>
    <mergeCell ref="J17:M17"/>
    <mergeCell ref="J18:M18"/>
    <mergeCell ref="J19:M19"/>
    <mergeCell ref="J20:M20"/>
  </mergeCells>
  <phoneticPr fontId="2"/>
  <conditionalFormatting sqref="N10:AR13">
    <cfRule type="expression" dxfId="5" priority="1">
      <formula>N$41=""</formula>
    </cfRule>
  </conditionalFormatting>
  <conditionalFormatting sqref="N11:AR11">
    <cfRule type="containsText" dxfId="4" priority="8" operator="containsText" text="日">
      <formula>NOT(ISERROR(SEARCH("日",N11)))</formula>
    </cfRule>
    <cfRule type="containsText" dxfId="3" priority="9" operator="containsText" text="土">
      <formula>NOT(ISERROR(SEARCH("土",N11)))</formula>
    </cfRule>
  </conditionalFormatting>
  <conditionalFormatting sqref="N15:AR28 N10:AR13">
    <cfRule type="expression" dxfId="2" priority="5">
      <formula>N$25="現場閉所日"</formula>
    </cfRule>
  </conditionalFormatting>
  <conditionalFormatting sqref="N15:AR28">
    <cfRule type="expression" dxfId="1" priority="3">
      <formula>N$41=""</formula>
    </cfRule>
    <cfRule type="expression" dxfId="0" priority="4">
      <formula>N$25="対象外日"</formula>
    </cfRule>
  </conditionalFormatting>
  <pageMargins left="0.23622047244094491" right="0.23622047244094491" top="0" bottom="0" header="0.31496062992125984" footer="0.31496062992125984"/>
  <pageSetup paperSize="9" scale="8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930973-D9B1-4DFF-9CAC-B2B43047405C}">
          <x14:formula1>
            <xm:f>リスト!$A$1:$A$6</xm:f>
          </x14:formula1>
          <xm:sqref>N25:AR28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B032D-95F0-45D7-A02F-4E602F20D268}">
  <dimension ref="A1:C6"/>
  <sheetViews>
    <sheetView workbookViewId="0">
      <selection activeCell="C2" sqref="C2"/>
    </sheetView>
  </sheetViews>
  <sheetFormatPr defaultRowHeight="18.75" x14ac:dyDescent="0.4"/>
  <cols>
    <col min="1" max="1" width="24" customWidth="1"/>
  </cols>
  <sheetData>
    <row r="1" spans="1:3" x14ac:dyDescent="0.4">
      <c r="A1" s="3" t="s">
        <v>11</v>
      </c>
      <c r="B1" t="s">
        <v>38</v>
      </c>
      <c r="C1">
        <f>SUM('工事月報（○月分）:集計表'!AH8:AJ8)</f>
        <v>0</v>
      </c>
    </row>
    <row r="2" spans="1:3" x14ac:dyDescent="0.4">
      <c r="A2" t="s">
        <v>35</v>
      </c>
      <c r="B2" t="s">
        <v>39</v>
      </c>
      <c r="C2">
        <f>SUM('工事月報（○月分）:集計表'!O3)</f>
        <v>0</v>
      </c>
    </row>
    <row r="3" spans="1:3" x14ac:dyDescent="0.4">
      <c r="A3" t="s">
        <v>12</v>
      </c>
    </row>
    <row r="4" spans="1:3" x14ac:dyDescent="0.4">
      <c r="A4" t="s">
        <v>13</v>
      </c>
    </row>
    <row r="5" spans="1:3" x14ac:dyDescent="0.4">
      <c r="A5" t="s">
        <v>21</v>
      </c>
    </row>
    <row r="6" spans="1:3" x14ac:dyDescent="0.4">
      <c r="A6" t="s">
        <v>22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3D98F-636C-42FA-9A58-DEA0F72A4FFD}">
  <dimension ref="C2:O7"/>
  <sheetViews>
    <sheetView zoomScale="70" zoomScaleNormal="70" workbookViewId="0">
      <selection activeCell="L13" sqref="L13"/>
    </sheetView>
  </sheetViews>
  <sheetFormatPr defaultRowHeight="18.75" x14ac:dyDescent="0.4"/>
  <sheetData>
    <row r="2" spans="3:15" ht="19.5" x14ac:dyDescent="0.4">
      <c r="C2" s="92" t="s">
        <v>45</v>
      </c>
      <c r="D2" s="92"/>
      <c r="E2" s="92"/>
    </row>
    <row r="3" spans="3:15" x14ac:dyDescent="0.4">
      <c r="C3" s="89" t="s">
        <v>31</v>
      </c>
      <c r="D3" s="89"/>
      <c r="E3" s="90">
        <f>リスト!C1</f>
        <v>0</v>
      </c>
    </row>
    <row r="4" spans="3:15" x14ac:dyDescent="0.4">
      <c r="C4" s="89" t="s">
        <v>10</v>
      </c>
      <c r="D4" s="89"/>
      <c r="E4" s="90">
        <f>リスト!C2</f>
        <v>0</v>
      </c>
      <c r="N4" s="64"/>
      <c r="O4" s="64"/>
    </row>
    <row r="5" spans="3:15" x14ac:dyDescent="0.4">
      <c r="C5" s="89" t="s">
        <v>32</v>
      </c>
      <c r="D5" s="89"/>
      <c r="E5" s="91" t="e">
        <f>ROUNDDOWN(E4/E3*100,2)&amp;"％"</f>
        <v>#DIV/0!</v>
      </c>
    </row>
    <row r="6" spans="3:15" x14ac:dyDescent="0.4">
      <c r="C6" s="89" t="s">
        <v>34</v>
      </c>
      <c r="D6" s="89"/>
      <c r="E6" s="91" t="str">
        <f>IF(SUM('工事月報（○月分）:集計表'!BB5)=0,"達成","未達")</f>
        <v>未達</v>
      </c>
    </row>
    <row r="7" spans="3:15" x14ac:dyDescent="0.4">
      <c r="C7" s="89" t="s">
        <v>33</v>
      </c>
      <c r="D7" s="89"/>
      <c r="E7" s="91" t="e">
        <f>IF(ROUNDDOWN(E4/E3*100,2)&gt;=28.5,"達成","未達")</f>
        <v>#DIV/0!</v>
      </c>
    </row>
  </sheetData>
  <mergeCells count="2">
    <mergeCell ref="N4:O4"/>
    <mergeCell ref="C2:E2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工事月報（○月分）</vt:lpstr>
      <vt:lpstr>リスト</vt:lpstr>
      <vt:lpstr>集計表</vt:lpstr>
      <vt:lpstr>'工事月報（○月分）'!Print_Area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1861ic</cp:lastModifiedBy>
  <cp:lastPrinted>2025-12-11T01:56:29Z</cp:lastPrinted>
  <dcterms:created xsi:type="dcterms:W3CDTF">2025-09-04T06:33:07Z</dcterms:created>
  <dcterms:modified xsi:type="dcterms:W3CDTF">2026-01-20T05:48:21Z</dcterms:modified>
</cp:coreProperties>
</file>